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activeTab="2"/>
  </bookViews>
  <sheets>
    <sheet name="Bilancio 2013 trim" sheetId="1" r:id="rId1"/>
    <sheet name="CONTO ECONOMICO" sheetId="2" r:id="rId2"/>
    <sheet name="comparazioni  consuntivi" sheetId="3" r:id="rId3"/>
    <sheet name=" copertina 1" sheetId="4" r:id="rId4"/>
    <sheet name="Foglio1" sheetId="5" r:id="rId5"/>
  </sheets>
  <definedNames>
    <definedName name="_xlnm.Print_Area" localSheetId="0">'Bilancio 2013 trim'!$A$1:$I$36</definedName>
    <definedName name="_xlnm.Print_Titles" localSheetId="2">'comparazioni  consuntivi'!$1:$6</definedName>
    <definedName name="_xlnm.Print_Titles" localSheetId="1">'CONTO ECONOMICO'!$1:$7</definedName>
  </definedNames>
  <calcPr fullCalcOnLoad="1"/>
</workbook>
</file>

<file path=xl/sharedStrings.xml><?xml version="1.0" encoding="utf-8"?>
<sst xmlns="http://schemas.openxmlformats.org/spreadsheetml/2006/main" count="206" uniqueCount="137">
  <si>
    <t>COSTI</t>
  </si>
  <si>
    <t>SPESE GENERALI</t>
  </si>
  <si>
    <t>SPESE PER STAMPA E PROPAGANDA</t>
  </si>
  <si>
    <t>SPESE PER IL PERSONALE</t>
  </si>
  <si>
    <t>Competenze</t>
  </si>
  <si>
    <t>AMMORTAMENTI</t>
  </si>
  <si>
    <t>ONERI FINANZIARI</t>
  </si>
  <si>
    <t>RICAVI</t>
  </si>
  <si>
    <t>ATTIVITA'</t>
  </si>
  <si>
    <t>PASSIVITA'</t>
  </si>
  <si>
    <t>CREDITI</t>
  </si>
  <si>
    <t>TOTALE ATTIVITA'</t>
  </si>
  <si>
    <t>Debiti v/Istit.Previdenziali</t>
  </si>
  <si>
    <t>F.do Amm.to Macchine El.</t>
  </si>
  <si>
    <t>F.do Amm.to Mobili e Arredi</t>
  </si>
  <si>
    <t>TOTALE PASSIVITA'</t>
  </si>
  <si>
    <t>Spese Postali/Valori Bollati</t>
  </si>
  <si>
    <t>Stampati e Cancelleria</t>
  </si>
  <si>
    <t>Spese Generali - Altre</t>
  </si>
  <si>
    <t>Debiti v/Fornitori</t>
  </si>
  <si>
    <t>CASSA</t>
  </si>
  <si>
    <t>BANCA c/c</t>
  </si>
  <si>
    <t>DEBITI</t>
  </si>
  <si>
    <t>Spese Telefoniche</t>
  </si>
  <si>
    <t xml:space="preserve"> </t>
  </si>
  <si>
    <t>UTILE  D'ESERCIZIO</t>
  </si>
  <si>
    <t>v/personale</t>
  </si>
  <si>
    <t>Vs. Canalizz. Contr. Dicembre</t>
  </si>
  <si>
    <t>Debiti v/Cdlm Cagliari  x spese Comuni</t>
  </si>
  <si>
    <t>RISCONTI ATTIVI</t>
  </si>
  <si>
    <t>Prev. 2009</t>
  </si>
  <si>
    <t>Prev. 2010</t>
  </si>
  <si>
    <t>SUBTOTALE</t>
  </si>
  <si>
    <t>Partecipazione Manifestazioni/Convegni ecc.</t>
  </si>
  <si>
    <t xml:space="preserve"> Conferenza di Organizzazione</t>
  </si>
  <si>
    <t>Spese Congressuali</t>
  </si>
  <si>
    <t>Organizzazione Manifestazioni</t>
  </si>
  <si>
    <t>Politiche Pari Opportunità</t>
  </si>
  <si>
    <t xml:space="preserve">Riunioni Organismi Dirigenti </t>
  </si>
  <si>
    <t>Campagna  Tesseramento e Proselitismo</t>
  </si>
  <si>
    <t xml:space="preserve">Energia Elettrica </t>
  </si>
  <si>
    <t>Quota servizi comuni</t>
  </si>
  <si>
    <t>Servizio Contabilità</t>
  </si>
  <si>
    <t>Abbonamenti, Giornali, Riviste, Pubblicazioni</t>
  </si>
  <si>
    <t>Spese Legali e Notarili</t>
  </si>
  <si>
    <t>Stampa/Contratti</t>
  </si>
  <si>
    <t>Stampati Vari e Affissioni</t>
  </si>
  <si>
    <t>Contributi Sociali</t>
  </si>
  <si>
    <t>Accant. al TFR</t>
  </si>
  <si>
    <t xml:space="preserve">IMPOSTE E TASSE </t>
  </si>
  <si>
    <t>IRAP ecc.</t>
  </si>
  <si>
    <t>imposte e tasse altre</t>
  </si>
  <si>
    <t>ACCANTONAMENTI</t>
  </si>
  <si>
    <t>Spese Congressi</t>
  </si>
  <si>
    <t>Fondo Rischi e Spese Future</t>
  </si>
  <si>
    <t>ONERI STRAODINARI</t>
  </si>
  <si>
    <t>UTILE D'ESERCIZIO</t>
  </si>
  <si>
    <t>TOTALE   COSTI</t>
  </si>
  <si>
    <t>CONTRIBUTI SINDACALI D'ESERCIZIO</t>
  </si>
  <si>
    <t>TOTALE   RICAVI</t>
  </si>
  <si>
    <t>Spese di rappresentanza</t>
  </si>
  <si>
    <t>CONTRIBUTI A STRUTTURE</t>
  </si>
  <si>
    <t>CONTRIBUTI A ORGANISMI DIVERSI  STRUTTURE</t>
  </si>
  <si>
    <t>CONTRIBUTI DA STRUTTURE</t>
  </si>
  <si>
    <t>SOPRAVVENIENZE PASSIVE</t>
  </si>
  <si>
    <t>CONTR. DA STOTTOSCRIZIONE</t>
  </si>
  <si>
    <t>SOPRAVVENIENZE ATTIVE</t>
  </si>
  <si>
    <t>Compensi a Professionisti esterni</t>
  </si>
  <si>
    <t>Cons. 2010</t>
  </si>
  <si>
    <t>Attivita RSU</t>
  </si>
  <si>
    <t xml:space="preserve">Debiti v/Banche </t>
  </si>
  <si>
    <t>Amm. Macchinari, apparecc, e attrezzature</t>
  </si>
  <si>
    <t>Oneri pluriennali</t>
  </si>
  <si>
    <t>Lavori sede/software</t>
  </si>
  <si>
    <t>vs. Strutture</t>
  </si>
  <si>
    <t>F.do Spese  Congressuali</t>
  </si>
  <si>
    <t>F.do rischi e spese future</t>
  </si>
  <si>
    <t>F.do Spese manif. e spese future</t>
  </si>
  <si>
    <t>F.do Trattamento fine rapporto</t>
  </si>
  <si>
    <t>Debiti v/Erario persoanale e carico di terzi.</t>
  </si>
  <si>
    <t>Mobili</t>
  </si>
  <si>
    <t>Arredi</t>
  </si>
  <si>
    <t xml:space="preserve">Macchine  e attrezzature </t>
  </si>
  <si>
    <t>disavanzo esercizio attuale</t>
  </si>
  <si>
    <t>Debiti vs personale</t>
  </si>
  <si>
    <t>crediti vs banche</t>
  </si>
  <si>
    <t>Altre spese a favore personale</t>
  </si>
  <si>
    <t>Assicurazioni</t>
  </si>
  <si>
    <t>Ammortamento  manutenzione lavori sede</t>
  </si>
  <si>
    <t>Ammortamento software</t>
  </si>
  <si>
    <t>Cons. 2011</t>
  </si>
  <si>
    <t>Spese formazione sindacale</t>
  </si>
  <si>
    <t>Disavanzo economico d'Esercizio</t>
  </si>
  <si>
    <t>crediti vs altri</t>
  </si>
  <si>
    <t>Debiti per contributi sindacali</t>
  </si>
  <si>
    <t>Reinsediamento Z,Camerale Senorbì</t>
  </si>
  <si>
    <t>Riviste e pubblicazioni</t>
  </si>
  <si>
    <t>Radio e tv - Sito Internet</t>
  </si>
  <si>
    <t>Manutenzione  e riparazione macchine/locali</t>
  </si>
  <si>
    <t>Ammortamenti Macchine elettroniche ed apparecchiature</t>
  </si>
  <si>
    <t>Ammortamento Mobili</t>
  </si>
  <si>
    <t>Cons. 2012</t>
  </si>
  <si>
    <t>RECUPERO SPESE</t>
  </si>
  <si>
    <t xml:space="preserve">SPESE DI ATTIVITA' POLITCHE ORGANIZZATIVE </t>
  </si>
  <si>
    <t>CONTRIBUTI SIND. D'ESERCIZIO</t>
  </si>
  <si>
    <t>CONTRIBUTI</t>
  </si>
  <si>
    <t>A Strutture</t>
  </si>
  <si>
    <t>A Organismi diversi</t>
  </si>
  <si>
    <t>ATTIVITA' POLITICO - ORGANIZZATIVA</t>
  </si>
  <si>
    <t>PROVENTI FINANZIARIARI</t>
  </si>
  <si>
    <t>SOPRAVVENIENZE  ATTIVE</t>
  </si>
  <si>
    <t>Formazione Sindacale</t>
  </si>
  <si>
    <t xml:space="preserve">Contributi Sociali </t>
  </si>
  <si>
    <t>Accant. Al TFR</t>
  </si>
  <si>
    <t>Locaz.Manutenzione e Riparazione Macchine</t>
  </si>
  <si>
    <t xml:space="preserve">Ammortamenti Macchine elettroniche </t>
  </si>
  <si>
    <t>SOPRAVENIENZE PASSIVE</t>
  </si>
  <si>
    <t>TOTALE COSTI</t>
  </si>
  <si>
    <t>TOTALE RICAVI</t>
  </si>
  <si>
    <t>Viaggi e Trasferte -Attività Comparti</t>
  </si>
  <si>
    <t>Attivita' RSU</t>
  </si>
  <si>
    <t>IRAP</t>
  </si>
  <si>
    <t>Imposte e tasse altre</t>
  </si>
  <si>
    <t>Ammonrtamento mobili</t>
  </si>
  <si>
    <t>REUPERO SPESE PERSONALE</t>
  </si>
  <si>
    <t>Cons. 2013</t>
  </si>
  <si>
    <t>Viaggi e trasferte -attivita di comparti</t>
  </si>
  <si>
    <t>Spese Telefoniche/trasmissione dati</t>
  </si>
  <si>
    <t>Oneri finanziari</t>
  </si>
  <si>
    <t xml:space="preserve">Altri Oneri </t>
  </si>
  <si>
    <t>PROVENTI FINANZIARI - ALTRI</t>
  </si>
  <si>
    <t>crediti fatture da emettere</t>
  </si>
  <si>
    <t>Disavanzi precedenti (al netto del patrimonio)</t>
  </si>
  <si>
    <t xml:space="preserve">Patrimonio netto </t>
  </si>
  <si>
    <t>Altri oneri</t>
  </si>
  <si>
    <t>UTILE DI ESERCIZIO</t>
  </si>
  <si>
    <t xml:space="preserve">DISAVANZO D'ESERCIZIO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</si>
</sst>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#,##0.00_ ;\-#,##0.00\ "/>
    <numFmt numFmtId="172" formatCode="#,##0.00;[Red]#,##0.00"/>
    <numFmt numFmtId="173" formatCode="0.00;[Red]0.00"/>
    <numFmt numFmtId="174" formatCode="#,##0.0"/>
    <numFmt numFmtId="175" formatCode="#,##0.000"/>
    <numFmt numFmtId="176" formatCode="#,##0.0000"/>
    <numFmt numFmtId="177" formatCode="#,##0.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 val="single"/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0"/>
    </font>
    <font>
      <sz val="16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26"/>
      <color indexed="8"/>
      <name val="Times New Roman"/>
      <family val="0"/>
    </font>
    <font>
      <b/>
      <sz val="20"/>
      <color indexed="8"/>
      <name val="Times New Roman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lightGray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170" fontId="0" fillId="0" borderId="0" applyFont="0" applyFill="0" applyBorder="0" applyAlignment="0" applyProtection="0"/>
    <xf numFmtId="0" fontId="2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0" fontId="25" fillId="16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71" fontId="7" fillId="0" borderId="0" xfId="44" applyNumberFormat="1" applyFont="1" applyAlignment="1">
      <alignment horizontal="right"/>
    </xf>
    <xf numFmtId="170" fontId="7" fillId="0" borderId="0" xfId="44" applyFont="1" applyAlignment="1">
      <alignment/>
    </xf>
    <xf numFmtId="0" fontId="7" fillId="0" borderId="13" xfId="0" applyFont="1" applyBorder="1" applyAlignment="1">
      <alignment/>
    </xf>
    <xf numFmtId="170" fontId="7" fillId="0" borderId="13" xfId="44" applyFont="1" applyBorder="1" applyAlignment="1">
      <alignment/>
    </xf>
    <xf numFmtId="4" fontId="7" fillId="0" borderId="0" xfId="44" applyNumberFormat="1" applyFont="1" applyBorder="1" applyAlignment="1">
      <alignment/>
    </xf>
    <xf numFmtId="0" fontId="11" fillId="0" borderId="14" xfId="0" applyFont="1" applyBorder="1" applyAlignment="1">
      <alignment/>
    </xf>
    <xf numFmtId="170" fontId="7" fillId="24" borderId="10" xfId="44" applyFont="1" applyFill="1" applyBorder="1" applyAlignment="1">
      <alignment/>
    </xf>
    <xf numFmtId="171" fontId="11" fillId="0" borderId="15" xfId="44" applyNumberFormat="1" applyFont="1" applyBorder="1" applyAlignment="1">
      <alignment horizontal="right"/>
    </xf>
    <xf numFmtId="171" fontId="11" fillId="0" borderId="15" xfId="44" applyNumberFormat="1" applyFont="1" applyBorder="1" applyAlignment="1">
      <alignment horizontal="center"/>
    </xf>
    <xf numFmtId="3" fontId="11" fillId="24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7" fillId="0" borderId="10" xfId="44" applyNumberFormat="1" applyFont="1" applyBorder="1" applyAlignment="1">
      <alignment horizontal="right"/>
    </xf>
    <xf numFmtId="171" fontId="7" fillId="0" borderId="10" xfId="44" applyNumberFormat="1" applyFont="1" applyBorder="1" applyAlignment="1">
      <alignment horizontal="center"/>
    </xf>
    <xf numFmtId="170" fontId="7" fillId="24" borderId="16" xfId="44" applyFont="1" applyFill="1" applyBorder="1" applyAlignment="1">
      <alignment/>
    </xf>
    <xf numFmtId="0" fontId="12" fillId="0" borderId="0" xfId="0" applyFont="1" applyBorder="1" applyAlignment="1">
      <alignment/>
    </xf>
    <xf numFmtId="171" fontId="7" fillId="24" borderId="10" xfId="44" applyNumberFormat="1" applyFont="1" applyFill="1" applyBorder="1" applyAlignment="1">
      <alignment horizontal="right"/>
    </xf>
    <xf numFmtId="171" fontId="7" fillId="24" borderId="10" xfId="44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4" fontId="7" fillId="25" borderId="10" xfId="44" applyNumberFormat="1" applyFont="1" applyFill="1" applyBorder="1" applyAlignment="1">
      <alignment horizontal="right"/>
    </xf>
    <xf numFmtId="4" fontId="7" fillId="25" borderId="10" xfId="44" applyNumberFormat="1" applyFont="1" applyFill="1" applyBorder="1" applyAlignment="1">
      <alignment horizontal="center"/>
    </xf>
    <xf numFmtId="170" fontId="7" fillId="26" borderId="10" xfId="44" applyFont="1" applyFill="1" applyBorder="1" applyAlignment="1">
      <alignment/>
    </xf>
    <xf numFmtId="0" fontId="9" fillId="0" borderId="0" xfId="0" applyFont="1" applyBorder="1" applyAlignment="1">
      <alignment horizontal="right"/>
    </xf>
    <xf numFmtId="171" fontId="7" fillId="0" borderId="13" xfId="44" applyNumberFormat="1" applyFont="1" applyFill="1" applyBorder="1" applyAlignment="1">
      <alignment horizontal="right"/>
    </xf>
    <xf numFmtId="171" fontId="7" fillId="0" borderId="13" xfId="44" applyNumberFormat="1" applyFont="1" applyFill="1" applyBorder="1" applyAlignment="1">
      <alignment horizontal="center"/>
    </xf>
    <xf numFmtId="170" fontId="7" fillId="24" borderId="12" xfId="44" applyFont="1" applyFill="1" applyBorder="1" applyAlignment="1">
      <alignment/>
    </xf>
    <xf numFmtId="170" fontId="8" fillId="24" borderId="10" xfId="44" applyFont="1" applyFill="1" applyBorder="1" applyAlignment="1">
      <alignment/>
    </xf>
    <xf numFmtId="4" fontId="8" fillId="25" borderId="10" xfId="44" applyNumberFormat="1" applyFont="1" applyFill="1" applyBorder="1" applyAlignment="1">
      <alignment horizontal="right"/>
    </xf>
    <xf numFmtId="4" fontId="8" fillId="25" borderId="10" xfId="44" applyNumberFormat="1" applyFont="1" applyFill="1" applyBorder="1" applyAlignment="1">
      <alignment horizontal="center"/>
    </xf>
    <xf numFmtId="170" fontId="8" fillId="24" borderId="16" xfId="44" applyFont="1" applyFill="1" applyBorder="1" applyAlignment="1">
      <alignment/>
    </xf>
    <xf numFmtId="171" fontId="8" fillId="0" borderId="10" xfId="44" applyNumberFormat="1" applyFont="1" applyBorder="1" applyAlignment="1">
      <alignment horizontal="right"/>
    </xf>
    <xf numFmtId="171" fontId="7" fillId="0" borderId="17" xfId="44" applyNumberFormat="1" applyFont="1" applyFill="1" applyBorder="1" applyAlignment="1">
      <alignment horizontal="right"/>
    </xf>
    <xf numFmtId="171" fontId="7" fillId="0" borderId="17" xfId="44" applyNumberFormat="1" applyFont="1" applyFill="1" applyBorder="1" applyAlignment="1">
      <alignment horizontal="center"/>
    </xf>
    <xf numFmtId="170" fontId="7" fillId="24" borderId="17" xfId="44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4" fontId="7" fillId="0" borderId="10" xfId="44" applyNumberFormat="1" applyFont="1" applyBorder="1" applyAlignment="1">
      <alignment horizontal="right"/>
    </xf>
    <xf numFmtId="4" fontId="7" fillId="0" borderId="10" xfId="44" applyNumberFormat="1" applyFont="1" applyBorder="1" applyAlignment="1">
      <alignment horizontal="center"/>
    </xf>
    <xf numFmtId="0" fontId="12" fillId="0" borderId="0" xfId="36" applyFont="1" applyBorder="1" applyAlignment="1" applyProtection="1">
      <alignment horizontal="right"/>
      <protection/>
    </xf>
    <xf numFmtId="171" fontId="7" fillId="0" borderId="13" xfId="44" applyNumberFormat="1" applyFont="1" applyBorder="1" applyAlignment="1">
      <alignment horizontal="right"/>
    </xf>
    <xf numFmtId="171" fontId="7" fillId="0" borderId="13" xfId="44" applyNumberFormat="1" applyFont="1" applyBorder="1" applyAlignment="1">
      <alignment horizontal="center"/>
    </xf>
    <xf numFmtId="170" fontId="7" fillId="24" borderId="13" xfId="44" applyFont="1" applyFill="1" applyBorder="1" applyAlignment="1">
      <alignment/>
    </xf>
    <xf numFmtId="4" fontId="7" fillId="25" borderId="13" xfId="44" applyNumberFormat="1" applyFont="1" applyFill="1" applyBorder="1" applyAlignment="1">
      <alignment horizontal="right"/>
    </xf>
    <xf numFmtId="4" fontId="7" fillId="25" borderId="13" xfId="44" applyNumberFormat="1" applyFont="1" applyFill="1" applyBorder="1" applyAlignment="1">
      <alignment horizontal="center"/>
    </xf>
    <xf numFmtId="171" fontId="7" fillId="0" borderId="17" xfId="44" applyNumberFormat="1" applyFont="1" applyBorder="1" applyAlignment="1">
      <alignment horizontal="right"/>
    </xf>
    <xf numFmtId="171" fontId="7" fillId="0" borderId="17" xfId="44" applyNumberFormat="1" applyFont="1" applyBorder="1" applyAlignment="1">
      <alignment horizontal="center"/>
    </xf>
    <xf numFmtId="171" fontId="7" fillId="0" borderId="12" xfId="44" applyNumberFormat="1" applyFont="1" applyBorder="1" applyAlignment="1">
      <alignment horizontal="right"/>
    </xf>
    <xf numFmtId="171" fontId="7" fillId="0" borderId="12" xfId="44" applyNumberFormat="1" applyFont="1" applyBorder="1" applyAlignment="1">
      <alignment horizontal="center"/>
    </xf>
    <xf numFmtId="4" fontId="8" fillId="0" borderId="16" xfId="44" applyNumberFormat="1" applyFont="1" applyBorder="1" applyAlignment="1">
      <alignment horizontal="right"/>
    </xf>
    <xf numFmtId="4" fontId="8" fillId="0" borderId="16" xfId="44" applyNumberFormat="1" applyFont="1" applyBorder="1" applyAlignment="1">
      <alignment horizontal="center"/>
    </xf>
    <xf numFmtId="4" fontId="7" fillId="25" borderId="16" xfId="44" applyNumberFormat="1" applyFont="1" applyFill="1" applyBorder="1" applyAlignment="1">
      <alignment horizontal="right"/>
    </xf>
    <xf numFmtId="4" fontId="7" fillId="25" borderId="16" xfId="44" applyNumberFormat="1" applyFont="1" applyFill="1" applyBorder="1" applyAlignment="1">
      <alignment horizontal="center"/>
    </xf>
    <xf numFmtId="171" fontId="8" fillId="0" borderId="18" xfId="44" applyNumberFormat="1" applyFont="1" applyBorder="1" applyAlignment="1">
      <alignment horizontal="right"/>
    </xf>
    <xf numFmtId="171" fontId="8" fillId="0" borderId="18" xfId="44" applyNumberFormat="1" applyFont="1" applyBorder="1" applyAlignment="1">
      <alignment horizontal="center"/>
    </xf>
    <xf numFmtId="170" fontId="7" fillId="24" borderId="19" xfId="44" applyFont="1" applyFill="1" applyBorder="1" applyAlignment="1">
      <alignment/>
    </xf>
    <xf numFmtId="171" fontId="8" fillId="0" borderId="16" xfId="44" applyNumberFormat="1" applyFont="1" applyBorder="1" applyAlignment="1">
      <alignment horizontal="right"/>
    </xf>
    <xf numFmtId="171" fontId="8" fillId="0" borderId="16" xfId="44" applyNumberFormat="1" applyFont="1" applyBorder="1" applyAlignment="1">
      <alignment horizontal="center"/>
    </xf>
    <xf numFmtId="171" fontId="7" fillId="27" borderId="10" xfId="44" applyNumberFormat="1" applyFont="1" applyFill="1" applyBorder="1" applyAlignment="1">
      <alignment horizontal="right"/>
    </xf>
    <xf numFmtId="171" fontId="7" fillId="27" borderId="10" xfId="44" applyNumberFormat="1" applyFont="1" applyFill="1" applyBorder="1" applyAlignment="1">
      <alignment horizontal="center"/>
    </xf>
    <xf numFmtId="4" fontId="7" fillId="0" borderId="17" xfId="44" applyNumberFormat="1" applyFont="1" applyBorder="1" applyAlignment="1">
      <alignment horizontal="right"/>
    </xf>
    <xf numFmtId="4" fontId="7" fillId="0" borderId="17" xfId="44" applyNumberFormat="1" applyFont="1" applyBorder="1" applyAlignment="1">
      <alignment horizontal="center"/>
    </xf>
    <xf numFmtId="171" fontId="7" fillId="0" borderId="20" xfId="44" applyNumberFormat="1" applyFont="1" applyBorder="1" applyAlignment="1">
      <alignment horizontal="right"/>
    </xf>
    <xf numFmtId="171" fontId="7" fillId="0" borderId="11" xfId="44" applyNumberFormat="1" applyFont="1" applyBorder="1" applyAlignment="1">
      <alignment horizontal="center"/>
    </xf>
    <xf numFmtId="170" fontId="7" fillId="24" borderId="21" xfId="44" applyFont="1" applyFill="1" applyBorder="1" applyAlignment="1">
      <alignment/>
    </xf>
    <xf numFmtId="171" fontId="8" fillId="0" borderId="22" xfId="44" applyNumberFormat="1" applyFont="1" applyBorder="1" applyAlignment="1">
      <alignment horizontal="center"/>
    </xf>
    <xf numFmtId="170" fontId="8" fillId="24" borderId="23" xfId="44" applyFont="1" applyFill="1" applyBorder="1" applyAlignment="1">
      <alignment/>
    </xf>
    <xf numFmtId="171" fontId="7" fillId="0" borderId="16" xfId="44" applyNumberFormat="1" applyFont="1" applyBorder="1" applyAlignment="1">
      <alignment horizontal="right"/>
    </xf>
    <xf numFmtId="171" fontId="7" fillId="0" borderId="16" xfId="44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1" fontId="7" fillId="26" borderId="16" xfId="44" applyNumberFormat="1" applyFont="1" applyFill="1" applyBorder="1" applyAlignment="1">
      <alignment horizontal="right"/>
    </xf>
    <xf numFmtId="171" fontId="7" fillId="26" borderId="16" xfId="44" applyNumberFormat="1" applyFont="1" applyFill="1" applyBorder="1" applyAlignment="1">
      <alignment horizontal="center"/>
    </xf>
    <xf numFmtId="170" fontId="7" fillId="26" borderId="16" xfId="44" applyFont="1" applyFill="1" applyBorder="1" applyAlignment="1">
      <alignment/>
    </xf>
    <xf numFmtId="171" fontId="7" fillId="24" borderId="16" xfId="44" applyNumberFormat="1" applyFont="1" applyFill="1" applyBorder="1" applyAlignment="1">
      <alignment horizontal="right"/>
    </xf>
    <xf numFmtId="171" fontId="7" fillId="24" borderId="16" xfId="44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1" fontId="7" fillId="0" borderId="10" xfId="44" applyNumberFormat="1" applyFont="1" applyBorder="1" applyAlignment="1">
      <alignment horizontal="right"/>
    </xf>
    <xf numFmtId="1" fontId="7" fillId="0" borderId="10" xfId="44" applyNumberFormat="1" applyFont="1" applyBorder="1" applyAlignment="1">
      <alignment horizontal="center"/>
    </xf>
    <xf numFmtId="1" fontId="7" fillId="0" borderId="16" xfId="44" applyNumberFormat="1" applyFont="1" applyBorder="1" applyAlignment="1">
      <alignment horizontal="right"/>
    </xf>
    <xf numFmtId="1" fontId="7" fillId="0" borderId="16" xfId="44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70" fontId="10" fillId="0" borderId="0" xfId="44" applyFont="1" applyBorder="1" applyAlignment="1">
      <alignment/>
    </xf>
    <xf numFmtId="4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0" fontId="7" fillId="28" borderId="24" xfId="0" applyFont="1" applyFill="1" applyBorder="1" applyAlignment="1">
      <alignment/>
    </xf>
    <xf numFmtId="170" fontId="7" fillId="27" borderId="24" xfId="44" applyFont="1" applyFill="1" applyBorder="1" applyAlignment="1">
      <alignment/>
    </xf>
    <xf numFmtId="171" fontId="7" fillId="28" borderId="24" xfId="44" applyNumberFormat="1" applyFont="1" applyFill="1" applyBorder="1" applyAlignment="1">
      <alignment horizontal="right"/>
    </xf>
    <xf numFmtId="0" fontId="7" fillId="28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171" fontId="7" fillId="0" borderId="25" xfId="44" applyNumberFormat="1" applyFont="1" applyBorder="1" applyAlignment="1">
      <alignment horizontal="center"/>
    </xf>
    <xf numFmtId="0" fontId="14" fillId="0" borderId="0" xfId="0" applyFont="1" applyAlignment="1">
      <alignment/>
    </xf>
    <xf numFmtId="171" fontId="8" fillId="0" borderId="10" xfId="44" applyNumberFormat="1" applyFont="1" applyBorder="1" applyAlignment="1">
      <alignment horizontal="center"/>
    </xf>
    <xf numFmtId="4" fontId="8" fillId="0" borderId="17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3" fontId="8" fillId="24" borderId="13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11" xfId="0" applyNumberFormat="1" applyFont="1" applyBorder="1" applyAlignment="1">
      <alignment/>
    </xf>
    <xf numFmtId="3" fontId="7" fillId="24" borderId="12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4" fontId="8" fillId="29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3" fontId="7" fillId="24" borderId="16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right"/>
    </xf>
    <xf numFmtId="171" fontId="8" fillId="0" borderId="0" xfId="44" applyNumberFormat="1" applyFont="1" applyBorder="1" applyAlignment="1">
      <alignment horizontal="right"/>
    </xf>
    <xf numFmtId="171" fontId="8" fillId="0" borderId="0" xfId="44" applyNumberFormat="1" applyFont="1" applyBorder="1" applyAlignment="1">
      <alignment horizontal="center"/>
    </xf>
    <xf numFmtId="171" fontId="7" fillId="0" borderId="10" xfId="44" applyNumberFormat="1" applyFont="1" applyFill="1" applyBorder="1" applyAlignment="1">
      <alignment horizontal="right"/>
    </xf>
    <xf numFmtId="171" fontId="7" fillId="0" borderId="10" xfId="44" applyNumberFormat="1" applyFont="1" applyFill="1" applyBorder="1" applyAlignment="1">
      <alignment horizontal="center"/>
    </xf>
    <xf numFmtId="170" fontId="7" fillId="0" borderId="10" xfId="44" applyFont="1" applyFill="1" applyBorder="1" applyAlignment="1">
      <alignment/>
    </xf>
    <xf numFmtId="3" fontId="15" fillId="0" borderId="11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171" fontId="7" fillId="0" borderId="27" xfId="44" applyNumberFormat="1" applyFont="1" applyBorder="1" applyAlignment="1">
      <alignment horizontal="right"/>
    </xf>
    <xf numFmtId="170" fontId="7" fillId="0" borderId="27" xfId="44" applyFont="1" applyBorder="1" applyAlignment="1">
      <alignment/>
    </xf>
    <xf numFmtId="171" fontId="7" fillId="0" borderId="28" xfId="44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71" fontId="7" fillId="0" borderId="0" xfId="44" applyNumberFormat="1" applyFont="1" applyBorder="1" applyAlignment="1">
      <alignment horizontal="right"/>
    </xf>
    <xf numFmtId="170" fontId="7" fillId="0" borderId="0" xfId="44" applyFont="1" applyBorder="1" applyAlignment="1">
      <alignment/>
    </xf>
    <xf numFmtId="171" fontId="7" fillId="0" borderId="21" xfId="44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1" xfId="0" applyFont="1" applyBorder="1" applyAlignment="1">
      <alignment/>
    </xf>
    <xf numFmtId="4" fontId="8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4" fontId="8" fillId="0" borderId="16" xfId="0" applyNumberFormat="1" applyFont="1" applyBorder="1" applyAlignment="1">
      <alignment/>
    </xf>
    <xf numFmtId="0" fontId="16" fillId="0" borderId="0" xfId="0" applyFont="1" applyAlignment="1">
      <alignment horizontal="center" readingOrder="1"/>
    </xf>
    <xf numFmtId="0" fontId="17" fillId="0" borderId="0" xfId="0" applyFont="1" applyAlignment="1">
      <alignment horizontal="center" readingOrder="1"/>
    </xf>
    <xf numFmtId="4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8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27" xfId="0" applyFont="1" applyBorder="1" applyAlignment="1">
      <alignment/>
    </xf>
    <xf numFmtId="4" fontId="7" fillId="0" borderId="27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2" xfId="44" applyNumberFormat="1" applyFont="1" applyBorder="1" applyAlignment="1">
      <alignment horizontal="right"/>
    </xf>
    <xf numFmtId="4" fontId="7" fillId="25" borderId="12" xfId="44" applyNumberFormat="1" applyFont="1" applyFill="1" applyBorder="1" applyAlignment="1">
      <alignment horizontal="right"/>
    </xf>
    <xf numFmtId="4" fontId="7" fillId="0" borderId="22" xfId="0" applyNumberFormat="1" applyFont="1" applyBorder="1" applyAlignment="1">
      <alignment/>
    </xf>
    <xf numFmtId="4" fontId="7" fillId="25" borderId="29" xfId="44" applyNumberFormat="1" applyFont="1" applyFill="1" applyBorder="1" applyAlignment="1">
      <alignment horizontal="right"/>
    </xf>
    <xf numFmtId="4" fontId="8" fillId="0" borderId="30" xfId="0" applyNumberFormat="1" applyFont="1" applyBorder="1" applyAlignment="1">
      <alignment/>
    </xf>
    <xf numFmtId="4" fontId="7" fillId="0" borderId="29" xfId="0" applyNumberFormat="1" applyFont="1" applyBorder="1" applyAlignment="1">
      <alignment/>
    </xf>
    <xf numFmtId="4" fontId="8" fillId="0" borderId="29" xfId="0" applyNumberFormat="1" applyFont="1" applyBorder="1" applyAlignment="1">
      <alignment/>
    </xf>
    <xf numFmtId="0" fontId="7" fillId="0" borderId="27" xfId="0" applyFont="1" applyBorder="1" applyAlignment="1">
      <alignment horizontal="right"/>
    </xf>
    <xf numFmtId="4" fontId="7" fillId="0" borderId="31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7" fillId="0" borderId="32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7" fillId="0" borderId="24" xfId="0" applyFont="1" applyBorder="1" applyAlignment="1">
      <alignment horizontal="right"/>
    </xf>
    <xf numFmtId="171" fontId="10" fillId="0" borderId="0" xfId="44" applyNumberFormat="1" applyFont="1" applyBorder="1" applyAlignment="1">
      <alignment horizontal="right"/>
    </xf>
    <xf numFmtId="170" fontId="7" fillId="0" borderId="0" xfId="44" applyFont="1" applyFill="1" applyBorder="1" applyAlignment="1">
      <alignment/>
    </xf>
    <xf numFmtId="49" fontId="7" fillId="0" borderId="16" xfId="0" applyNumberFormat="1" applyFont="1" applyBorder="1" applyAlignment="1">
      <alignment wrapText="1"/>
    </xf>
    <xf numFmtId="4" fontId="7" fillId="0" borderId="10" xfId="0" applyNumberFormat="1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9</xdr:col>
      <xdr:colOff>0</xdr:colOff>
      <xdr:row>6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104775"/>
          <a:ext cx="96964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FUNZIONE PUBBLICA C.G.I.L. Provinciale  Cagliari
</a:t>
          </a:r>
          <a:r>
            <a:rPr lang="en-US" cap="none" sz="1800" b="1" i="0" u="none" baseline="0">
              <a:solidFill>
                <a:srgbClr val="000000"/>
              </a:solidFill>
            </a:rPr>
            <a:t>STATO PATRIMONIALE AL 31.12.2013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847725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86772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FUNZIONE PUBBLICA C.G.I.L. Provinciale  Cagliari
</a:t>
          </a:r>
          <a:r>
            <a:rPr lang="en-US" cap="none" sz="1600" b="1" i="0" u="none" baseline="0">
              <a:solidFill>
                <a:srgbClr val="000000"/>
              </a:solidFill>
            </a:rPr>
            <a:t>BILANCIO CONSUNTIVO - ESERCIZIO 2013
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conto economico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19050</xdr:colOff>
      <xdr:row>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9723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FUNZIONE PUBBLICA C.G.I.L. Provinciale  Cagliari
</a:t>
          </a:r>
          <a:r>
            <a:rPr lang="en-US" cap="none" sz="1600" b="1" i="0" u="none" baseline="0">
              <a:solidFill>
                <a:srgbClr val="000000"/>
              </a:solidFill>
            </a:rPr>
            <a:t>comparazione
</a:t>
          </a:r>
          <a:r>
            <a:rPr lang="en-US" cap="none" sz="1600" b="1" i="0" u="none" baseline="0">
              <a:solidFill>
                <a:srgbClr val="000000"/>
              </a:solidFill>
            </a:rPr>
            <a:t> CONSUNTIVO  2010 -  CONSUNTIVO  2011 -  CONSUNTIVO 2012  - 
</a:t>
          </a:r>
          <a:r>
            <a:rPr lang="en-US" cap="none" sz="1600" b="1" i="0" u="none" baseline="0">
              <a:solidFill>
                <a:srgbClr val="000000"/>
              </a:solidFill>
            </a:rPr>
            <a:t>CONSUNTIVO 2013 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590550</xdr:colOff>
      <xdr:row>36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8505825" cy="594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FEDERAZIONE FUNZIONE PUBBLICA C.G.I.L. CAGLIARI
</a:t>
          </a:r>
          <a:r>
            <a:rPr lang="en-US" cap="none" sz="1000" b="1" i="0" u="none" baseline="0">
              <a:solidFill>
                <a:srgbClr val="000000"/>
              </a:solidFill>
            </a:rPr>
            <a:t>Viale Monastir, 15 - 09122 CAGLIARI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2600" b="1" i="0" u="none" baseline="0">
              <a:solidFill>
                <a:srgbClr val="000000"/>
              </a:solidFill>
            </a:rPr>
            <a:t>BILANCIO CONSUNTIVO 2013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STATO PATRIMONIALE
</a:t>
          </a:r>
          <a:r>
            <a:rPr lang="en-US" cap="none" sz="2000" b="1" i="0" u="none" baseline="0">
              <a:solidFill>
                <a:srgbClr val="000000"/>
              </a:solidFill>
            </a:rPr>
            <a:t>CONTO ECONOMICO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 4/07/2014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6"/>
  <sheetViews>
    <sheetView zoomScalePageLayoutView="0" workbookViewId="0" topLeftCell="A13">
      <selection activeCell="I9" sqref="I9"/>
    </sheetView>
  </sheetViews>
  <sheetFormatPr defaultColWidth="9.140625" defaultRowHeight="12.75"/>
  <cols>
    <col min="1" max="1" width="22.8515625" style="123" customWidth="1"/>
    <col min="2" max="4" width="13.57421875" style="2" customWidth="1"/>
    <col min="5" max="5" width="1.28515625" style="118" customWidth="1"/>
    <col min="6" max="6" width="32.8515625" style="123" customWidth="1"/>
    <col min="7" max="7" width="16.28125" style="123" customWidth="1"/>
    <col min="8" max="8" width="15.7109375" style="123" customWidth="1"/>
    <col min="9" max="9" width="15.7109375" style="2" customWidth="1"/>
    <col min="10" max="10" width="12.140625" style="4" customWidth="1"/>
    <col min="11" max="11" width="16.00390625" style="4" customWidth="1"/>
    <col min="12" max="12" width="8.7109375" style="118" customWidth="1"/>
    <col min="13" max="16384" width="9.140625" style="1" customWidth="1"/>
  </cols>
  <sheetData>
    <row r="8" spans="1:12" s="3" customFormat="1" ht="12.75">
      <c r="A8" s="113" t="s">
        <v>8</v>
      </c>
      <c r="B8" s="126">
        <v>2011</v>
      </c>
      <c r="C8" s="126">
        <v>2012</v>
      </c>
      <c r="D8" s="126">
        <v>2013</v>
      </c>
      <c r="E8" s="114"/>
      <c r="F8" s="113" t="s">
        <v>9</v>
      </c>
      <c r="G8" s="125">
        <v>2011</v>
      </c>
      <c r="H8" s="125">
        <v>2012</v>
      </c>
      <c r="I8" s="125">
        <v>2013</v>
      </c>
      <c r="J8" s="2"/>
      <c r="K8" s="2"/>
      <c r="L8" s="115"/>
    </row>
    <row r="9" spans="1:9" ht="12.75">
      <c r="A9" s="128" t="s">
        <v>20</v>
      </c>
      <c r="B9" s="6">
        <v>2413.4</v>
      </c>
      <c r="C9" s="6">
        <v>108.41</v>
      </c>
      <c r="D9" s="6"/>
      <c r="E9" s="117"/>
      <c r="F9" s="116" t="s">
        <v>22</v>
      </c>
      <c r="G9" s="6"/>
      <c r="H9" s="6"/>
      <c r="I9" s="6"/>
    </row>
    <row r="10" spans="1:9" ht="12.75">
      <c r="A10" s="129"/>
      <c r="B10" s="6"/>
      <c r="C10" s="6"/>
      <c r="D10" s="6"/>
      <c r="E10" s="117"/>
      <c r="F10" s="116" t="s">
        <v>94</v>
      </c>
      <c r="G10" s="119"/>
      <c r="H10" s="119">
        <v>5019.34</v>
      </c>
      <c r="I10" s="119">
        <v>5019.34</v>
      </c>
    </row>
    <row r="11" spans="1:9" ht="12.75">
      <c r="A11" s="130" t="s">
        <v>21</v>
      </c>
      <c r="B11" s="120">
        <v>93047.99</v>
      </c>
      <c r="C11" s="120">
        <v>69822.96</v>
      </c>
      <c r="D11" s="120">
        <v>86069.45</v>
      </c>
      <c r="E11" s="117"/>
      <c r="F11" s="116"/>
      <c r="G11" s="119"/>
      <c r="H11" s="119"/>
      <c r="I11" s="119"/>
    </row>
    <row r="12" spans="1:9" ht="12.75">
      <c r="A12" s="130"/>
      <c r="B12" s="6"/>
      <c r="C12" s="6"/>
      <c r="D12" s="6"/>
      <c r="E12" s="117"/>
      <c r="F12" s="116" t="s">
        <v>28</v>
      </c>
      <c r="G12" s="119">
        <v>16684.47</v>
      </c>
      <c r="H12" s="119">
        <v>18011.99</v>
      </c>
      <c r="I12" s="119">
        <v>3798.73</v>
      </c>
    </row>
    <row r="13" spans="1:9" ht="12.75">
      <c r="A13" s="130" t="s">
        <v>10</v>
      </c>
      <c r="B13" s="6"/>
      <c r="C13" s="6"/>
      <c r="D13" s="6"/>
      <c r="E13" s="117"/>
      <c r="F13" s="121" t="s">
        <v>84</v>
      </c>
      <c r="G13" s="119">
        <v>368</v>
      </c>
      <c r="H13" s="119">
        <v>368</v>
      </c>
      <c r="I13" s="119">
        <v>368</v>
      </c>
    </row>
    <row r="14" spans="1:9" ht="12.75">
      <c r="A14" s="129" t="s">
        <v>27</v>
      </c>
      <c r="B14" s="6">
        <v>23775.02</v>
      </c>
      <c r="C14" s="6">
        <v>21523.86</v>
      </c>
      <c r="D14" s="6">
        <v>21317.96</v>
      </c>
      <c r="E14" s="117"/>
      <c r="F14" s="116" t="s">
        <v>79</v>
      </c>
      <c r="G14" s="119">
        <f>2192.34+3822.35</f>
        <v>6014.6900000000005</v>
      </c>
      <c r="H14" s="119">
        <f>2832.46+1584.63</f>
        <v>4417.09</v>
      </c>
      <c r="I14" s="119">
        <v>3343.63</v>
      </c>
    </row>
    <row r="15" spans="1:9" ht="12.75">
      <c r="A15" s="129" t="s">
        <v>26</v>
      </c>
      <c r="B15" s="6">
        <v>343</v>
      </c>
      <c r="C15" s="6"/>
      <c r="D15" s="6"/>
      <c r="E15" s="117"/>
      <c r="F15" s="116" t="s">
        <v>12</v>
      </c>
      <c r="G15" s="119">
        <v>18238.51</v>
      </c>
      <c r="H15" s="119">
        <v>21902.22</v>
      </c>
      <c r="I15" s="119">
        <v>18063.88</v>
      </c>
    </row>
    <row r="16" spans="1:9" ht="12.75">
      <c r="A16" s="129" t="s">
        <v>74</v>
      </c>
      <c r="B16" s="6">
        <v>7500</v>
      </c>
      <c r="C16" s="6"/>
      <c r="D16" s="6">
        <v>400</v>
      </c>
      <c r="E16" s="117"/>
      <c r="F16" s="116" t="s">
        <v>70</v>
      </c>
      <c r="G16" s="119"/>
      <c r="H16" s="119">
        <v>76.83</v>
      </c>
      <c r="I16" s="119">
        <v>82.4</v>
      </c>
    </row>
    <row r="17" spans="1:9" ht="12.75">
      <c r="A17" s="129" t="s">
        <v>85</v>
      </c>
      <c r="B17" s="6">
        <v>20.7</v>
      </c>
      <c r="C17" s="6"/>
      <c r="D17" s="6"/>
      <c r="E17" s="117"/>
      <c r="F17" s="116" t="s">
        <v>19</v>
      </c>
      <c r="G17" s="119">
        <v>1755.12</v>
      </c>
      <c r="H17" s="119"/>
      <c r="I17" s="119">
        <v>121</v>
      </c>
    </row>
    <row r="18" spans="1:9" ht="12.75">
      <c r="A18" s="10" t="s">
        <v>93</v>
      </c>
      <c r="B18" s="196"/>
      <c r="C18" s="196">
        <v>37</v>
      </c>
      <c r="D18" s="196">
        <v>539.92</v>
      </c>
      <c r="E18" s="117"/>
      <c r="F18" s="1"/>
      <c r="G18" s="13"/>
      <c r="H18" s="13"/>
      <c r="I18" s="13"/>
    </row>
    <row r="19" spans="1:9" ht="12.75">
      <c r="A19" s="10" t="s">
        <v>131</v>
      </c>
      <c r="B19" s="196"/>
      <c r="C19" s="196"/>
      <c r="D19" s="196">
        <v>700</v>
      </c>
      <c r="E19" s="117"/>
      <c r="F19" s="1"/>
      <c r="G19" s="13"/>
      <c r="H19" s="13"/>
      <c r="I19" s="13"/>
    </row>
    <row r="20" spans="1:9" ht="12.75">
      <c r="A20" s="130" t="s">
        <v>29</v>
      </c>
      <c r="B20" s="6">
        <v>2788.44</v>
      </c>
      <c r="C20" s="6"/>
      <c r="D20" s="6"/>
      <c r="E20" s="117"/>
      <c r="F20" s="116" t="s">
        <v>78</v>
      </c>
      <c r="G20" s="119">
        <v>22714.9</v>
      </c>
      <c r="H20" s="119">
        <v>27665.52</v>
      </c>
      <c r="I20" s="119">
        <v>12131.13</v>
      </c>
    </row>
    <row r="21" spans="1:9" ht="12.75">
      <c r="A21" s="130"/>
      <c r="B21" s="6"/>
      <c r="C21" s="6"/>
      <c r="D21" s="6"/>
      <c r="E21" s="117"/>
      <c r="F21" s="116"/>
      <c r="G21" s="119"/>
      <c r="H21" s="119"/>
      <c r="I21" s="119"/>
    </row>
    <row r="22" spans="1:9" ht="12.75">
      <c r="A22" s="130" t="s">
        <v>72</v>
      </c>
      <c r="B22" s="6"/>
      <c r="C22" s="6"/>
      <c r="D22" s="6"/>
      <c r="E22" s="117"/>
      <c r="F22" s="116" t="s">
        <v>75</v>
      </c>
      <c r="G22" s="6">
        <v>16859.2</v>
      </c>
      <c r="H22" s="6">
        <v>16859.2</v>
      </c>
      <c r="I22" s="6">
        <v>16859.2</v>
      </c>
    </row>
    <row r="23" spans="1:9" ht="12.75">
      <c r="A23" s="129" t="s">
        <v>73</v>
      </c>
      <c r="B23" s="6">
        <v>4094.4</v>
      </c>
      <c r="C23" s="6">
        <v>3070</v>
      </c>
      <c r="D23" s="6"/>
      <c r="E23" s="117"/>
      <c r="F23" s="116" t="s">
        <v>76</v>
      </c>
      <c r="G23" s="6">
        <v>31000</v>
      </c>
      <c r="H23" s="6">
        <v>31000</v>
      </c>
      <c r="I23" s="6">
        <v>31000</v>
      </c>
    </row>
    <row r="24" spans="1:9" ht="12.75">
      <c r="A24" s="130"/>
      <c r="B24" s="6"/>
      <c r="C24" s="6"/>
      <c r="D24" s="6"/>
      <c r="E24" s="117"/>
      <c r="F24" s="116" t="s">
        <v>77</v>
      </c>
      <c r="G24" s="6"/>
      <c r="H24" s="6"/>
      <c r="I24" s="6"/>
    </row>
    <row r="25" spans="1:9" ht="12.75">
      <c r="A25" s="130" t="s">
        <v>82</v>
      </c>
      <c r="B25" s="6">
        <f>6320.82+60163.92</f>
        <v>66484.73999999999</v>
      </c>
      <c r="C25" s="6">
        <v>44097.37</v>
      </c>
      <c r="D25" s="6">
        <v>46643.73</v>
      </c>
      <c r="E25" s="117"/>
      <c r="F25" s="1"/>
      <c r="G25" s="13"/>
      <c r="H25" s="13"/>
      <c r="I25" s="13"/>
    </row>
    <row r="26" spans="1:9" ht="12.75">
      <c r="A26" s="131"/>
      <c r="B26" s="6"/>
      <c r="C26" s="6"/>
      <c r="D26" s="6"/>
      <c r="E26" s="117"/>
      <c r="F26" s="116" t="s">
        <v>13</v>
      </c>
      <c r="G26" s="6">
        <f>41806.44+2317.62</f>
        <v>44124.060000000005</v>
      </c>
      <c r="H26" s="6">
        <v>26551.97</v>
      </c>
      <c r="I26" s="6">
        <f>32034.55+1160+6320.82</f>
        <v>39515.37</v>
      </c>
    </row>
    <row r="27" spans="1:10" ht="12.75">
      <c r="A27" s="130" t="s">
        <v>80</v>
      </c>
      <c r="B27" s="6">
        <v>9783.16</v>
      </c>
      <c r="C27" s="6">
        <v>11356.16</v>
      </c>
      <c r="D27" s="6">
        <v>11356.16</v>
      </c>
      <c r="E27" s="117"/>
      <c r="F27" s="122"/>
      <c r="G27" s="119"/>
      <c r="H27" s="119"/>
      <c r="I27" s="119"/>
      <c r="J27" s="4" t="s">
        <v>24</v>
      </c>
    </row>
    <row r="28" spans="1:9" ht="12.75">
      <c r="A28" s="129"/>
      <c r="B28" s="6"/>
      <c r="C28" s="6"/>
      <c r="D28" s="6"/>
      <c r="E28" s="117"/>
      <c r="F28" s="116" t="s">
        <v>14</v>
      </c>
      <c r="G28" s="119">
        <v>9783.16</v>
      </c>
      <c r="H28" s="119">
        <v>10307.16</v>
      </c>
      <c r="I28" s="119">
        <v>11356.16</v>
      </c>
    </row>
    <row r="29" spans="1:9" ht="12.75">
      <c r="A29" s="130" t="s">
        <v>81</v>
      </c>
      <c r="B29" s="6">
        <v>6005.93</v>
      </c>
      <c r="C29" s="6">
        <v>6005.93</v>
      </c>
      <c r="D29" s="6">
        <v>6005.93</v>
      </c>
      <c r="E29" s="117"/>
      <c r="F29" s="1"/>
      <c r="G29" s="13"/>
      <c r="H29" s="13"/>
      <c r="I29" s="13"/>
    </row>
    <row r="30" spans="1:9" ht="12.75">
      <c r="A30" s="129"/>
      <c r="B30" s="6"/>
      <c r="C30" s="6"/>
      <c r="D30" s="6"/>
      <c r="E30" s="117"/>
      <c r="F30" s="116"/>
      <c r="G30" s="6"/>
      <c r="H30" s="6"/>
      <c r="I30" s="6"/>
    </row>
    <row r="31" spans="1:10" ht="12.75">
      <c r="A31" s="129"/>
      <c r="B31" s="6"/>
      <c r="C31" s="6"/>
      <c r="D31" s="6"/>
      <c r="E31" s="117"/>
      <c r="G31" s="6"/>
      <c r="H31" s="6"/>
      <c r="I31" s="6"/>
      <c r="J31" s="12"/>
    </row>
    <row r="32" spans="1:10" ht="12.75">
      <c r="A32" s="130"/>
      <c r="B32" s="6"/>
      <c r="C32" s="6"/>
      <c r="D32" s="6"/>
      <c r="E32" s="117"/>
      <c r="F32" s="116"/>
      <c r="G32" s="6"/>
      <c r="H32" s="6"/>
      <c r="I32" s="6"/>
      <c r="J32" s="12"/>
    </row>
    <row r="33" spans="1:10" ht="25.5">
      <c r="A33" s="195" t="s">
        <v>132</v>
      </c>
      <c r="B33" s="6"/>
      <c r="C33" s="6"/>
      <c r="D33" s="6">
        <v>6157.63</v>
      </c>
      <c r="E33" s="117"/>
      <c r="F33" s="123" t="s">
        <v>133</v>
      </c>
      <c r="G33" s="6">
        <f>177922.54-80110.4</f>
        <v>97812.14000000001</v>
      </c>
      <c r="H33" s="6">
        <f>177922.54-129207.87</f>
        <v>48714.67000000001</v>
      </c>
      <c r="I33" s="6"/>
      <c r="J33" s="12"/>
    </row>
    <row r="34" spans="1:10" ht="12.75">
      <c r="A34" s="195"/>
      <c r="B34" s="6"/>
      <c r="C34" s="6"/>
      <c r="D34" s="6"/>
      <c r="E34" s="117"/>
      <c r="G34" s="6"/>
      <c r="H34" s="6"/>
      <c r="I34" s="6"/>
      <c r="J34" s="12"/>
    </row>
    <row r="35" spans="1:9" ht="12.75">
      <c r="A35" s="130" t="s">
        <v>83</v>
      </c>
      <c r="B35" s="6">
        <v>49097.47</v>
      </c>
      <c r="C35" s="6">
        <v>54872.3</v>
      </c>
      <c r="D35" s="6"/>
      <c r="E35" s="117"/>
      <c r="F35" s="121" t="s">
        <v>25</v>
      </c>
      <c r="G35" s="6"/>
      <c r="H35" s="6"/>
      <c r="I35" s="6">
        <v>37531.94</v>
      </c>
    </row>
    <row r="36" spans="1:9" ht="12.75">
      <c r="A36" s="113" t="s">
        <v>11</v>
      </c>
      <c r="B36" s="6">
        <f>SUM(B9:B35)</f>
        <v>265354.25</v>
      </c>
      <c r="C36" s="6">
        <f>SUM(C9:C35)</f>
        <v>210893.99</v>
      </c>
      <c r="D36" s="6">
        <f>SUM(D9:D35)</f>
        <v>179190.78</v>
      </c>
      <c r="E36" s="124"/>
      <c r="F36" s="113" t="s">
        <v>15</v>
      </c>
      <c r="G36" s="6">
        <f>SUM(G9:G35)</f>
        <v>265354.25</v>
      </c>
      <c r="H36" s="6">
        <f>SUM(H9:H35)</f>
        <v>210893.99000000002</v>
      </c>
      <c r="I36" s="6">
        <f>SUM(I9:I35)</f>
        <v>179190.78</v>
      </c>
    </row>
  </sheetData>
  <sheetProtection/>
  <printOptions horizontalCentered="1"/>
  <pageMargins left="0.12" right="0.17" top="0.31" bottom="0.15748031496062992" header="0.15748031496062992" footer="0.1968503937007874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73"/>
  <sheetViews>
    <sheetView zoomScalePageLayoutView="0" workbookViewId="0" topLeftCell="A49">
      <selection activeCell="F72" sqref="F72"/>
    </sheetView>
  </sheetViews>
  <sheetFormatPr defaultColWidth="9.140625" defaultRowHeight="12.75"/>
  <cols>
    <col min="1" max="1" width="11.7109375" style="1" customWidth="1"/>
    <col min="2" max="2" width="34.57421875" style="1" customWidth="1"/>
    <col min="3" max="3" width="11.8515625" style="2" customWidth="1"/>
    <col min="4" max="4" width="12.57421875" style="2" customWidth="1"/>
    <col min="5" max="5" width="0.85546875" style="1" customWidth="1"/>
    <col min="6" max="6" width="33.7109375" style="3" customWidth="1"/>
    <col min="7" max="7" width="12.140625" style="4" customWidth="1"/>
    <col min="8" max="8" width="13.00390625" style="2" customWidth="1"/>
    <col min="9" max="9" width="9.140625" style="4" customWidth="1"/>
    <col min="10" max="10" width="10.140625" style="4" bestFit="1" customWidth="1"/>
    <col min="11" max="16384" width="9.140625" style="1" customWidth="1"/>
  </cols>
  <sheetData>
    <row r="7" spans="1:10" s="3" customFormat="1" ht="15" customHeight="1">
      <c r="A7" s="149" t="s">
        <v>0</v>
      </c>
      <c r="B7" s="151"/>
      <c r="C7" s="167">
        <v>2012</v>
      </c>
      <c r="D7" s="166"/>
      <c r="E7" s="5"/>
      <c r="F7" s="151" t="s">
        <v>7</v>
      </c>
      <c r="G7" s="125">
        <v>2012</v>
      </c>
      <c r="H7" s="6"/>
      <c r="I7" s="2"/>
      <c r="J7" s="2"/>
    </row>
    <row r="8" spans="1:10" s="3" customFormat="1" ht="3.75" customHeight="1">
      <c r="A8" s="152"/>
      <c r="B8" s="7"/>
      <c r="C8" s="153"/>
      <c r="D8" s="154"/>
      <c r="E8" s="155"/>
      <c r="F8" s="156"/>
      <c r="G8" s="157"/>
      <c r="H8" s="157"/>
      <c r="I8" s="2"/>
      <c r="J8" s="2"/>
    </row>
    <row r="9" spans="1:11" s="3" customFormat="1" ht="18.75">
      <c r="A9" s="138"/>
      <c r="B9" s="173"/>
      <c r="C9" s="172"/>
      <c r="D9" s="175">
        <f>C8</f>
        <v>0</v>
      </c>
      <c r="E9" s="150"/>
      <c r="F9" s="176" t="s">
        <v>104</v>
      </c>
      <c r="G9" s="174"/>
      <c r="H9" s="165"/>
      <c r="I9" s="2"/>
      <c r="J9" s="2"/>
      <c r="K9" s="163"/>
    </row>
    <row r="10" spans="1:11" ht="19.5" thickBot="1">
      <c r="A10" s="152" t="s">
        <v>105</v>
      </c>
      <c r="B10" s="9"/>
      <c r="C10" s="158"/>
      <c r="D10" s="154"/>
      <c r="E10" s="10"/>
      <c r="F10" s="161"/>
      <c r="G10" s="185">
        <v>202277.8</v>
      </c>
      <c r="H10" s="186"/>
      <c r="K10" s="163"/>
    </row>
    <row r="11" spans="1:11" ht="12" customHeight="1" thickTop="1">
      <c r="A11" s="8"/>
      <c r="B11" s="160" t="s">
        <v>106</v>
      </c>
      <c r="C11" s="158"/>
      <c r="D11" s="154"/>
      <c r="E11" s="10"/>
      <c r="F11" s="161"/>
      <c r="G11" s="11"/>
      <c r="H11" s="157">
        <f>G10</f>
        <v>202277.8</v>
      </c>
      <c r="K11" s="164"/>
    </row>
    <row r="12" spans="1:8" ht="13.5" thickBot="1">
      <c r="A12" s="8"/>
      <c r="B12" s="160" t="s">
        <v>107</v>
      </c>
      <c r="C12" s="185">
        <v>600</v>
      </c>
      <c r="D12" s="186"/>
      <c r="E12" s="10"/>
      <c r="F12" s="161"/>
      <c r="G12" s="11"/>
      <c r="H12" s="157"/>
    </row>
    <row r="13" spans="1:8" ht="14.25" thickBot="1" thickTop="1">
      <c r="A13" s="8"/>
      <c r="B13" s="9"/>
      <c r="C13" s="158"/>
      <c r="D13" s="154">
        <f>C11+C12</f>
        <v>600</v>
      </c>
      <c r="E13" s="10"/>
      <c r="F13" s="156" t="s">
        <v>63</v>
      </c>
      <c r="G13" s="185">
        <v>10563.64</v>
      </c>
      <c r="H13" s="186"/>
    </row>
    <row r="14" spans="1:8" ht="13.5" thickTop="1">
      <c r="A14" s="8"/>
      <c r="B14" s="9"/>
      <c r="C14" s="158"/>
      <c r="D14" s="12"/>
      <c r="E14" s="10"/>
      <c r="F14" s="161"/>
      <c r="G14" s="11"/>
      <c r="H14" s="157">
        <f>G13</f>
        <v>10563.64</v>
      </c>
    </row>
    <row r="15" spans="1:8" ht="12.75">
      <c r="A15" s="152" t="s">
        <v>108</v>
      </c>
      <c r="B15" s="9"/>
      <c r="C15" s="158"/>
      <c r="D15" s="12"/>
      <c r="E15" s="10"/>
      <c r="F15" s="161"/>
      <c r="G15" s="158"/>
      <c r="H15" s="157"/>
    </row>
    <row r="16" spans="1:8" ht="13.5" thickBot="1">
      <c r="A16" s="159"/>
      <c r="B16" s="160" t="s">
        <v>33</v>
      </c>
      <c r="C16" s="61">
        <v>1896.99</v>
      </c>
      <c r="D16" s="12"/>
      <c r="E16" s="10"/>
      <c r="F16" s="177" t="s">
        <v>109</v>
      </c>
      <c r="G16" s="185">
        <v>26.65</v>
      </c>
      <c r="H16" s="186"/>
    </row>
    <row r="17" spans="1:8" ht="13.5" thickTop="1">
      <c r="A17" s="8"/>
      <c r="B17" s="160" t="s">
        <v>34</v>
      </c>
      <c r="C17" s="180"/>
      <c r="D17" s="12"/>
      <c r="E17" s="10"/>
      <c r="F17" s="161"/>
      <c r="G17" s="11"/>
      <c r="H17" s="157">
        <f>G16</f>
        <v>26.65</v>
      </c>
    </row>
    <row r="18" spans="1:8" ht="12.75">
      <c r="A18" s="8"/>
      <c r="B18" s="160" t="s">
        <v>35</v>
      </c>
      <c r="C18" s="180"/>
      <c r="D18" s="12"/>
      <c r="E18" s="10"/>
      <c r="F18" s="161"/>
      <c r="G18" s="11"/>
      <c r="H18" s="157"/>
    </row>
    <row r="19" spans="1:8" ht="13.5" thickBot="1">
      <c r="A19" s="8"/>
      <c r="B19" s="160" t="s">
        <v>36</v>
      </c>
      <c r="C19" s="61">
        <v>216.01</v>
      </c>
      <c r="D19" s="12"/>
      <c r="E19" s="10"/>
      <c r="F19" s="156" t="s">
        <v>124</v>
      </c>
      <c r="G19" s="185"/>
      <c r="H19" s="186"/>
    </row>
    <row r="20" spans="1:8" ht="13.5" thickTop="1">
      <c r="A20" s="8"/>
      <c r="B20" s="160" t="s">
        <v>119</v>
      </c>
      <c r="C20" s="61">
        <v>9235.5</v>
      </c>
      <c r="D20" s="12"/>
      <c r="E20" s="10"/>
      <c r="F20" s="156"/>
      <c r="G20" s="11"/>
      <c r="H20" s="157">
        <f>SUM(G19)</f>
        <v>0</v>
      </c>
    </row>
    <row r="21" spans="1:8" ht="12.75">
      <c r="A21" s="8"/>
      <c r="B21" s="160" t="s">
        <v>37</v>
      </c>
      <c r="C21" s="61"/>
      <c r="D21" s="12"/>
      <c r="E21" s="10"/>
      <c r="F21" s="161"/>
      <c r="G21" s="11"/>
      <c r="H21" s="157"/>
    </row>
    <row r="22" spans="1:8" ht="13.5" thickBot="1">
      <c r="A22" s="8"/>
      <c r="B22" s="160" t="s">
        <v>38</v>
      </c>
      <c r="C22" s="61">
        <v>2982.68</v>
      </c>
      <c r="D22" s="12"/>
      <c r="E22" s="10"/>
      <c r="F22" s="156" t="s">
        <v>110</v>
      </c>
      <c r="G22" s="185">
        <v>7307.39</v>
      </c>
      <c r="H22" s="186"/>
    </row>
    <row r="23" spans="1:8" ht="13.5" thickTop="1">
      <c r="A23" s="8"/>
      <c r="B23" s="160" t="s">
        <v>111</v>
      </c>
      <c r="C23" s="181">
        <v>2995.58</v>
      </c>
      <c r="D23" s="12"/>
      <c r="E23" s="10"/>
      <c r="F23" s="156"/>
      <c r="G23" s="11"/>
      <c r="H23" s="157">
        <f>SUM(G22)</f>
        <v>7307.39</v>
      </c>
    </row>
    <row r="24" spans="1:8" ht="13.5" thickBot="1">
      <c r="A24" s="8"/>
      <c r="B24" s="160" t="s">
        <v>120</v>
      </c>
      <c r="C24" s="183"/>
      <c r="D24" s="184"/>
      <c r="E24" s="10"/>
      <c r="F24" s="161"/>
      <c r="G24" s="11"/>
      <c r="H24" s="157"/>
    </row>
    <row r="25" spans="1:8" ht="13.5" thickTop="1">
      <c r="A25" s="8"/>
      <c r="B25" s="160"/>
      <c r="C25" s="158"/>
      <c r="D25" s="154">
        <f>SUM(C16:C24)</f>
        <v>17326.760000000002</v>
      </c>
      <c r="E25" s="10"/>
      <c r="F25" s="161"/>
      <c r="G25" s="11"/>
      <c r="H25" s="157"/>
    </row>
    <row r="26" spans="1:8" ht="12.75">
      <c r="A26" s="152" t="s">
        <v>2</v>
      </c>
      <c r="B26" s="9"/>
      <c r="C26" s="158"/>
      <c r="D26" s="154"/>
      <c r="E26" s="10"/>
      <c r="F26" s="153"/>
      <c r="G26" s="11"/>
      <c r="H26" s="157"/>
    </row>
    <row r="27" spans="1:8" ht="12.75">
      <c r="A27" s="152"/>
      <c r="B27" s="160" t="s">
        <v>45</v>
      </c>
      <c r="C27" s="158">
        <v>400</v>
      </c>
      <c r="D27" s="154"/>
      <c r="E27" s="10"/>
      <c r="F27" s="156"/>
      <c r="G27" s="11"/>
      <c r="H27" s="157"/>
    </row>
    <row r="28" spans="1:8" ht="12.75">
      <c r="A28" s="152"/>
      <c r="B28" s="160" t="s">
        <v>96</v>
      </c>
      <c r="C28" s="158">
        <v>219.84</v>
      </c>
      <c r="D28" s="154"/>
      <c r="E28" s="10"/>
      <c r="F28" s="156"/>
      <c r="G28" s="11"/>
      <c r="H28" s="157"/>
    </row>
    <row r="29" spans="1:8" ht="12.75">
      <c r="A29" s="152"/>
      <c r="B29" s="160" t="s">
        <v>97</v>
      </c>
      <c r="C29" s="158"/>
      <c r="D29" s="154"/>
      <c r="E29" s="10"/>
      <c r="F29" s="156"/>
      <c r="G29" s="11"/>
      <c r="H29" s="157"/>
    </row>
    <row r="30" spans="1:8" ht="12.75">
      <c r="A30" s="152"/>
      <c r="B30" s="160" t="s">
        <v>39</v>
      </c>
      <c r="C30" s="158">
        <v>3928.76</v>
      </c>
      <c r="D30" s="154"/>
      <c r="E30" s="10"/>
      <c r="F30" s="156"/>
      <c r="G30" s="11"/>
      <c r="H30" s="157"/>
    </row>
    <row r="31" spans="1:8" ht="13.5" thickBot="1">
      <c r="A31" s="8"/>
      <c r="B31" s="160" t="s">
        <v>46</v>
      </c>
      <c r="C31" s="158"/>
      <c r="D31" s="186"/>
      <c r="E31" s="10"/>
      <c r="F31" s="156"/>
      <c r="G31" s="11"/>
      <c r="H31" s="157"/>
    </row>
    <row r="32" spans="1:8" ht="13.5" thickTop="1">
      <c r="A32" s="8"/>
      <c r="B32" s="9"/>
      <c r="C32" s="172"/>
      <c r="D32" s="157">
        <f>SUM(C27:C31)</f>
        <v>4548.6</v>
      </c>
      <c r="E32" s="10"/>
      <c r="F32" s="156"/>
      <c r="G32" s="11"/>
      <c r="H32" s="157"/>
    </row>
    <row r="33" spans="1:10" s="9" customFormat="1" ht="12.75">
      <c r="A33" s="152" t="s">
        <v>3</v>
      </c>
      <c r="C33" s="158"/>
      <c r="D33" s="157"/>
      <c r="E33" s="10"/>
      <c r="F33" s="156"/>
      <c r="G33" s="11"/>
      <c r="H33" s="157"/>
      <c r="I33" s="11"/>
      <c r="J33" s="11"/>
    </row>
    <row r="34" spans="1:8" ht="12.75">
      <c r="A34" s="152"/>
      <c r="B34" s="160" t="s">
        <v>4</v>
      </c>
      <c r="C34" s="158">
        <v>82219.85</v>
      </c>
      <c r="D34" s="157"/>
      <c r="E34" s="10"/>
      <c r="F34" s="156"/>
      <c r="G34" s="11"/>
      <c r="H34" s="157"/>
    </row>
    <row r="35" spans="1:8" ht="12.75">
      <c r="A35" s="8"/>
      <c r="B35" s="160" t="s">
        <v>112</v>
      </c>
      <c r="C35" s="158">
        <v>17440.97</v>
      </c>
      <c r="D35" s="157"/>
      <c r="E35" s="10"/>
      <c r="F35" s="156"/>
      <c r="G35" s="11"/>
      <c r="H35" s="157"/>
    </row>
    <row r="36" spans="1:8" ht="12.75">
      <c r="A36" s="8"/>
      <c r="B36" s="160" t="s">
        <v>113</v>
      </c>
      <c r="C36" s="158">
        <v>4479.87</v>
      </c>
      <c r="D36" s="157"/>
      <c r="E36" s="10"/>
      <c r="F36" s="156"/>
      <c r="G36" s="11"/>
      <c r="H36" s="157"/>
    </row>
    <row r="37" spans="1:8" ht="13.5" thickBot="1">
      <c r="A37" s="8"/>
      <c r="B37" s="160" t="s">
        <v>86</v>
      </c>
      <c r="C37" s="185"/>
      <c r="D37" s="186"/>
      <c r="E37" s="10"/>
      <c r="F37" s="156"/>
      <c r="G37" s="11"/>
      <c r="H37" s="157"/>
    </row>
    <row r="38" spans="1:8" ht="13.5" thickTop="1">
      <c r="A38" s="8"/>
      <c r="B38" s="9"/>
      <c r="C38" s="158"/>
      <c r="D38" s="157">
        <f>SUM(C34:C37)</f>
        <v>104140.69</v>
      </c>
      <c r="E38" s="10"/>
      <c r="F38" s="156"/>
      <c r="G38" s="11"/>
      <c r="H38" s="157"/>
    </row>
    <row r="39" spans="1:8" ht="12.75">
      <c r="A39" s="152" t="s">
        <v>1</v>
      </c>
      <c r="B39" s="9"/>
      <c r="C39" s="158"/>
      <c r="D39" s="157"/>
      <c r="E39" s="10"/>
      <c r="F39" s="153"/>
      <c r="G39" s="11"/>
      <c r="H39" s="157"/>
    </row>
    <row r="40" spans="1:8" ht="12.75">
      <c r="A40" s="8"/>
      <c r="B40" s="160" t="s">
        <v>40</v>
      </c>
      <c r="C40" s="158">
        <v>965.17</v>
      </c>
      <c r="D40" s="157"/>
      <c r="E40" s="10"/>
      <c r="F40" s="156"/>
      <c r="G40" s="11"/>
      <c r="H40" s="157"/>
    </row>
    <row r="41" spans="1:8" ht="12.75">
      <c r="A41" s="8"/>
      <c r="B41" s="160" t="s">
        <v>41</v>
      </c>
      <c r="C41" s="158">
        <v>15419.4</v>
      </c>
      <c r="D41" s="157"/>
      <c r="E41" s="10"/>
      <c r="F41" s="156"/>
      <c r="G41" s="11"/>
      <c r="H41" s="157"/>
    </row>
    <row r="42" spans="1:8" ht="12.75">
      <c r="A42" s="168"/>
      <c r="B42" s="192" t="s">
        <v>42</v>
      </c>
      <c r="C42" s="170">
        <v>774.96</v>
      </c>
      <c r="D42" s="162"/>
      <c r="E42" s="179"/>
      <c r="F42" s="178"/>
      <c r="G42" s="171"/>
      <c r="H42" s="162"/>
    </row>
    <row r="43" spans="1:8" ht="12.75">
      <c r="A43" s="138"/>
      <c r="B43" s="187" t="s">
        <v>23</v>
      </c>
      <c r="C43" s="172">
        <v>8816.22</v>
      </c>
      <c r="D43" s="165"/>
      <c r="E43" s="173"/>
      <c r="F43" s="150"/>
      <c r="G43" s="174"/>
      <c r="H43" s="165"/>
    </row>
    <row r="44" spans="1:8" ht="12.75">
      <c r="A44" s="8"/>
      <c r="B44" s="160" t="s">
        <v>16</v>
      </c>
      <c r="C44" s="158">
        <v>936.18</v>
      </c>
      <c r="D44" s="157"/>
      <c r="E44" s="9"/>
      <c r="F44" s="155"/>
      <c r="G44" s="11"/>
      <c r="H44" s="157"/>
    </row>
    <row r="45" spans="1:8" ht="12.75">
      <c r="A45" s="8"/>
      <c r="B45" s="160" t="s">
        <v>17</v>
      </c>
      <c r="C45" s="158">
        <v>577.72</v>
      </c>
      <c r="D45" s="157"/>
      <c r="E45" s="9"/>
      <c r="F45" s="155"/>
      <c r="G45" s="11"/>
      <c r="H45" s="157"/>
    </row>
    <row r="46" spans="1:8" ht="12.75">
      <c r="A46" s="8"/>
      <c r="B46" s="161" t="s">
        <v>43</v>
      </c>
      <c r="C46" s="159">
        <v>320.84</v>
      </c>
      <c r="D46" s="157"/>
      <c r="E46" s="9"/>
      <c r="F46" s="155"/>
      <c r="G46" s="11"/>
      <c r="H46" s="157"/>
    </row>
    <row r="47" spans="1:8" ht="12.75">
      <c r="A47" s="8"/>
      <c r="B47" s="161" t="s">
        <v>44</v>
      </c>
      <c r="C47" s="159"/>
      <c r="D47" s="157"/>
      <c r="E47" s="9"/>
      <c r="F47" s="155"/>
      <c r="G47" s="11"/>
      <c r="H47" s="157"/>
    </row>
    <row r="48" spans="1:8" ht="12.75">
      <c r="A48" s="8"/>
      <c r="B48" s="161" t="s">
        <v>87</v>
      </c>
      <c r="C48" s="159"/>
      <c r="D48" s="157"/>
      <c r="E48" s="9"/>
      <c r="F48" s="155"/>
      <c r="G48" s="11"/>
      <c r="H48" s="157"/>
    </row>
    <row r="49" spans="1:8" ht="12.75">
      <c r="A49" s="8"/>
      <c r="B49" s="161" t="s">
        <v>67</v>
      </c>
      <c r="C49" s="159">
        <v>312.34</v>
      </c>
      <c r="D49" s="157"/>
      <c r="E49" s="9"/>
      <c r="F49" s="155"/>
      <c r="G49" s="11"/>
      <c r="H49" s="157"/>
    </row>
    <row r="50" spans="1:8" ht="12.75">
      <c r="A50" s="8"/>
      <c r="B50" s="161" t="s">
        <v>114</v>
      </c>
      <c r="C50" s="159">
        <v>2145.23</v>
      </c>
      <c r="D50" s="157"/>
      <c r="E50" s="9"/>
      <c r="F50" s="155"/>
      <c r="G50" s="11"/>
      <c r="H50" s="157"/>
    </row>
    <row r="51" spans="1:8" ht="12.75">
      <c r="A51" s="8"/>
      <c r="B51" s="161" t="s">
        <v>60</v>
      </c>
      <c r="C51" s="159"/>
      <c r="D51" s="157"/>
      <c r="E51" s="9"/>
      <c r="F51" s="155"/>
      <c r="G51" s="11"/>
      <c r="H51" s="157"/>
    </row>
    <row r="52" spans="1:8" ht="13.5" thickBot="1">
      <c r="A52" s="8"/>
      <c r="B52" s="161" t="s">
        <v>18</v>
      </c>
      <c r="C52" s="188">
        <v>260.04</v>
      </c>
      <c r="D52" s="186"/>
      <c r="E52" s="9"/>
      <c r="F52" s="155"/>
      <c r="G52" s="11"/>
      <c r="H52" s="157"/>
    </row>
    <row r="53" spans="1:8" ht="13.5" thickTop="1">
      <c r="A53" s="8"/>
      <c r="B53" s="9"/>
      <c r="C53" s="159"/>
      <c r="D53" s="157">
        <f>SUM(C40:C52)</f>
        <v>30528.100000000002</v>
      </c>
      <c r="E53" s="9"/>
      <c r="F53" s="155"/>
      <c r="G53" s="11"/>
      <c r="H53" s="157"/>
    </row>
    <row r="54" spans="1:8" ht="12.75">
      <c r="A54" s="152" t="s">
        <v>49</v>
      </c>
      <c r="B54" s="9"/>
      <c r="C54" s="159"/>
      <c r="D54" s="157"/>
      <c r="E54" s="9"/>
      <c r="F54" s="155"/>
      <c r="G54" s="11"/>
      <c r="H54" s="157"/>
    </row>
    <row r="55" spans="1:8" ht="12.75">
      <c r="A55" s="152" t="s">
        <v>121</v>
      </c>
      <c r="B55" s="9"/>
      <c r="C55" s="159">
        <v>2211.71</v>
      </c>
      <c r="D55" s="157"/>
      <c r="E55" s="9"/>
      <c r="F55" s="155"/>
      <c r="G55" s="11"/>
      <c r="H55" s="157"/>
    </row>
    <row r="56" spans="1:8" ht="13.5" thickBot="1">
      <c r="A56" s="152" t="s">
        <v>122</v>
      </c>
      <c r="B56" s="9"/>
      <c r="C56" s="188"/>
      <c r="D56" s="186"/>
      <c r="E56" s="9"/>
      <c r="F56" s="155"/>
      <c r="G56" s="11"/>
      <c r="H56" s="157"/>
    </row>
    <row r="57" spans="1:8" ht="13.5" thickTop="1">
      <c r="A57" s="8"/>
      <c r="B57" s="9"/>
      <c r="C57" s="159"/>
      <c r="D57" s="157">
        <f>SUM(C55:C56)</f>
        <v>2211.71</v>
      </c>
      <c r="E57" s="9"/>
      <c r="F57" s="155"/>
      <c r="G57" s="11"/>
      <c r="H57" s="157"/>
    </row>
    <row r="58" spans="1:8" ht="12.75">
      <c r="A58" s="137" t="s">
        <v>71</v>
      </c>
      <c r="B58" s="9"/>
      <c r="C58" s="159">
        <v>3003.2</v>
      </c>
      <c r="D58" s="157"/>
      <c r="E58" s="9"/>
      <c r="F58" s="155"/>
      <c r="G58" s="11"/>
      <c r="H58" s="157"/>
    </row>
    <row r="59" spans="1:8" ht="12.75">
      <c r="A59" s="8" t="s">
        <v>115</v>
      </c>
      <c r="B59" s="9"/>
      <c r="C59" s="159">
        <v>9960.2</v>
      </c>
      <c r="D59" s="157"/>
      <c r="E59" s="9"/>
      <c r="F59" s="155"/>
      <c r="G59" s="11"/>
      <c r="H59" s="157"/>
    </row>
    <row r="60" spans="1:8" ht="12.75">
      <c r="A60" s="8" t="s">
        <v>123</v>
      </c>
      <c r="B60" s="9"/>
      <c r="C60" s="159">
        <v>1049</v>
      </c>
      <c r="D60" s="157"/>
      <c r="E60" s="9"/>
      <c r="F60" s="155"/>
      <c r="G60" s="11"/>
      <c r="H60" s="157"/>
    </row>
    <row r="61" spans="1:8" ht="12.75">
      <c r="A61" s="8" t="s">
        <v>88</v>
      </c>
      <c r="B61" s="9"/>
      <c r="C61" s="159">
        <v>1054.8</v>
      </c>
      <c r="D61" s="157"/>
      <c r="E61" s="9"/>
      <c r="F61" s="155"/>
      <c r="G61" s="11"/>
      <c r="H61" s="157"/>
    </row>
    <row r="62" spans="1:8" ht="13.5" thickBot="1">
      <c r="A62" s="8" t="s">
        <v>89</v>
      </c>
      <c r="B62" s="9"/>
      <c r="C62" s="188">
        <v>2015.2</v>
      </c>
      <c r="D62" s="186"/>
      <c r="E62" s="9"/>
      <c r="F62" s="155"/>
      <c r="G62" s="11"/>
      <c r="H62" s="157"/>
    </row>
    <row r="63" spans="1:8" ht="13.5" thickTop="1">
      <c r="A63" s="8"/>
      <c r="B63" s="9"/>
      <c r="C63" s="159"/>
      <c r="D63" s="157">
        <f>SUM(C58:C62)</f>
        <v>17082.4</v>
      </c>
      <c r="E63" s="9"/>
      <c r="F63" s="155"/>
      <c r="G63" s="11"/>
      <c r="H63" s="157"/>
    </row>
    <row r="64" spans="1:8" ht="12.75">
      <c r="A64" s="152" t="s">
        <v>52</v>
      </c>
      <c r="B64" s="9"/>
      <c r="C64" s="159"/>
      <c r="D64" s="157"/>
      <c r="E64" s="9"/>
      <c r="F64" s="155"/>
      <c r="G64" s="11"/>
      <c r="H64" s="157"/>
    </row>
    <row r="65" spans="1:8" ht="12.75">
      <c r="A65" s="152"/>
      <c r="B65" s="9"/>
      <c r="C65" s="159"/>
      <c r="D65" s="157"/>
      <c r="E65" s="9"/>
      <c r="F65" s="155"/>
      <c r="G65" s="11"/>
      <c r="H65" s="157"/>
    </row>
    <row r="66" spans="1:8" ht="12.75">
      <c r="A66" s="152" t="s">
        <v>6</v>
      </c>
      <c r="B66" s="9"/>
      <c r="C66" s="159">
        <v>828.84</v>
      </c>
      <c r="D66" s="157"/>
      <c r="E66" s="9"/>
      <c r="F66" s="155"/>
      <c r="G66" s="11"/>
      <c r="H66" s="157"/>
    </row>
    <row r="67" spans="1:8" ht="13.5" thickBot="1">
      <c r="A67" s="1" t="s">
        <v>134</v>
      </c>
      <c r="B67" s="9"/>
      <c r="C67" s="188">
        <v>193.36</v>
      </c>
      <c r="D67" s="186"/>
      <c r="E67" s="9"/>
      <c r="F67" s="155"/>
      <c r="G67" s="11"/>
      <c r="H67" s="157"/>
    </row>
    <row r="68" spans="1:8" ht="13.5" thickTop="1">
      <c r="A68" s="8"/>
      <c r="B68" s="160"/>
      <c r="C68" s="159"/>
      <c r="D68" s="157">
        <f>SUM(C66:C67)</f>
        <v>1022.2</v>
      </c>
      <c r="E68" s="148"/>
      <c r="F68" s="155"/>
      <c r="G68" s="11"/>
      <c r="H68" s="157"/>
    </row>
    <row r="69" spans="1:8" ht="15.75" customHeight="1" thickBot="1">
      <c r="A69" s="152" t="s">
        <v>116</v>
      </c>
      <c r="B69" s="160"/>
      <c r="C69" s="188">
        <v>5183.08</v>
      </c>
      <c r="D69" s="186"/>
      <c r="E69" s="9"/>
      <c r="F69" s="155"/>
      <c r="G69" s="11"/>
      <c r="H69" s="157"/>
    </row>
    <row r="70" spans="1:8" ht="15.75" customHeight="1" thickTop="1">
      <c r="A70" s="152"/>
      <c r="B70" s="160"/>
      <c r="C70" s="159"/>
      <c r="D70" s="157">
        <f>SUM(C69)</f>
        <v>5183.08</v>
      </c>
      <c r="E70" s="9"/>
      <c r="F70" s="155"/>
      <c r="G70" s="11"/>
      <c r="H70" s="157"/>
    </row>
    <row r="71" spans="1:8" ht="18" customHeight="1">
      <c r="A71" s="168" t="s">
        <v>135</v>
      </c>
      <c r="B71" s="148"/>
      <c r="C71" s="182"/>
      <c r="D71" s="162">
        <v>37531.94</v>
      </c>
      <c r="E71" s="9"/>
      <c r="F71" s="169" t="s">
        <v>136</v>
      </c>
      <c r="G71" s="171"/>
      <c r="H71" s="157"/>
    </row>
    <row r="72" spans="1:8" ht="20.25" customHeight="1">
      <c r="A72" s="149" t="s">
        <v>117</v>
      </c>
      <c r="B72" s="151"/>
      <c r="C72" s="189"/>
      <c r="D72" s="6">
        <f>SUM(D13:D71)</f>
        <v>220175.47999999998</v>
      </c>
      <c r="E72" s="190"/>
      <c r="F72" s="5" t="s">
        <v>118</v>
      </c>
      <c r="G72" s="191"/>
      <c r="H72" s="6">
        <f>SUM(H11:H71)</f>
        <v>220175.48</v>
      </c>
    </row>
    <row r="73" spans="1:10" s="3" customFormat="1" ht="12.75">
      <c r="A73" s="1"/>
      <c r="B73" s="1"/>
      <c r="C73" s="2"/>
      <c r="D73" s="2"/>
      <c r="E73" s="7"/>
      <c r="G73" s="4"/>
      <c r="H73" s="2"/>
      <c r="I73" s="2"/>
      <c r="J73" s="2"/>
    </row>
  </sheetData>
  <sheetProtection/>
  <printOptions/>
  <pageMargins left="0.7086614173228347" right="0.5905511811023623" top="0.2755905511811024" bottom="0.4330708661417323" header="0.2362204724409449" footer="0.196850393700787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1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37.28125" style="1" customWidth="1"/>
    <col min="2" max="2" width="0.71875" style="1" customWidth="1"/>
    <col min="3" max="3" width="0.71875" style="15" hidden="1" customWidth="1"/>
    <col min="4" max="4" width="0.71875" style="15" customWidth="1"/>
    <col min="5" max="5" width="17.7109375" style="14" customWidth="1"/>
    <col min="6" max="6" width="1.1484375" style="15" customWidth="1"/>
    <col min="7" max="9" width="15.57421875" style="14" customWidth="1"/>
    <col min="10" max="10" width="9.140625" style="1" customWidth="1"/>
    <col min="11" max="11" width="14.7109375" style="11" customWidth="1"/>
    <col min="12" max="12" width="18.421875" style="11" customWidth="1"/>
    <col min="13" max="16384" width="9.140625" style="1" customWidth="1"/>
  </cols>
  <sheetData>
    <row r="1" spans="1:9" ht="15.75">
      <c r="A1" s="138"/>
      <c r="B1" s="139"/>
      <c r="C1" s="141"/>
      <c r="D1" s="141"/>
      <c r="E1" s="140"/>
      <c r="F1" s="141"/>
      <c r="G1" s="140"/>
      <c r="H1" s="142"/>
      <c r="I1" s="142"/>
    </row>
    <row r="2" spans="1:9" ht="18.75">
      <c r="A2" s="8"/>
      <c r="B2" s="143"/>
      <c r="C2" s="145"/>
      <c r="D2" s="145"/>
      <c r="E2" s="144"/>
      <c r="F2" s="145"/>
      <c r="G2" s="144"/>
      <c r="H2" s="146"/>
      <c r="I2" s="146"/>
    </row>
    <row r="3" spans="1:9" ht="12.75">
      <c r="A3" s="8"/>
      <c r="B3" s="147"/>
      <c r="C3" s="145"/>
      <c r="D3" s="145"/>
      <c r="E3" s="144"/>
      <c r="F3" s="145"/>
      <c r="G3" s="144"/>
      <c r="H3" s="146"/>
      <c r="I3" s="146"/>
    </row>
    <row r="4" spans="1:9" ht="12.75">
      <c r="A4" s="8"/>
      <c r="B4" s="147"/>
      <c r="C4" s="145"/>
      <c r="D4" s="145"/>
      <c r="E4" s="144"/>
      <c r="F4" s="145"/>
      <c r="G4" s="144"/>
      <c r="H4" s="146"/>
      <c r="I4" s="146"/>
    </row>
    <row r="5" spans="1:9" ht="12.75">
      <c r="A5" s="8"/>
      <c r="B5" s="9"/>
      <c r="C5" s="145"/>
      <c r="D5" s="145"/>
      <c r="E5" s="144"/>
      <c r="F5" s="145"/>
      <c r="G5" s="144"/>
      <c r="H5" s="146"/>
      <c r="I5" s="146"/>
    </row>
    <row r="6" spans="1:11" ht="18.75" customHeight="1">
      <c r="A6" s="8"/>
      <c r="B6" s="16"/>
      <c r="C6" s="145"/>
      <c r="D6" s="17"/>
      <c r="E6" s="144"/>
      <c r="F6" s="17"/>
      <c r="G6" s="144"/>
      <c r="H6" s="146"/>
      <c r="I6" s="146"/>
      <c r="K6" s="18"/>
    </row>
    <row r="7" spans="1:12" s="24" customFormat="1" ht="21">
      <c r="A7" s="19" t="s">
        <v>0</v>
      </c>
      <c r="B7" s="20"/>
      <c r="C7" s="22" t="s">
        <v>30</v>
      </c>
      <c r="D7" s="22" t="s">
        <v>31</v>
      </c>
      <c r="E7" s="21" t="s">
        <v>68</v>
      </c>
      <c r="F7" s="23"/>
      <c r="G7" s="21" t="s">
        <v>90</v>
      </c>
      <c r="H7" s="21" t="s">
        <v>101</v>
      </c>
      <c r="I7" s="21" t="s">
        <v>125</v>
      </c>
      <c r="K7" s="25"/>
      <c r="L7" s="26"/>
    </row>
    <row r="8" spans="1:12" ht="3" customHeight="1">
      <c r="A8" s="13"/>
      <c r="B8" s="20"/>
      <c r="C8" s="28"/>
      <c r="D8" s="28"/>
      <c r="E8" s="27"/>
      <c r="F8" s="29"/>
      <c r="G8" s="27"/>
      <c r="H8" s="27"/>
      <c r="I8" s="27"/>
      <c r="L8" s="30"/>
    </row>
    <row r="9" spans="1:12" ht="3" customHeight="1">
      <c r="A9" s="13"/>
      <c r="B9" s="20"/>
      <c r="C9" s="32"/>
      <c r="D9" s="32"/>
      <c r="E9" s="31"/>
      <c r="F9" s="20"/>
      <c r="G9" s="31"/>
      <c r="H9" s="31"/>
      <c r="I9" s="31"/>
      <c r="L9" s="30"/>
    </row>
    <row r="10" spans="1:12" ht="17.25" customHeight="1">
      <c r="A10" s="33" t="s">
        <v>61</v>
      </c>
      <c r="B10" s="20"/>
      <c r="C10" s="35"/>
      <c r="D10" s="35"/>
      <c r="E10" s="34">
        <v>2990</v>
      </c>
      <c r="F10" s="36"/>
      <c r="G10" s="34"/>
      <c r="H10" s="34">
        <v>314.41</v>
      </c>
      <c r="I10" s="34"/>
      <c r="L10" s="37"/>
    </row>
    <row r="11" spans="1:12" ht="3.75" customHeight="1">
      <c r="A11" s="13"/>
      <c r="B11" s="20"/>
      <c r="C11" s="39"/>
      <c r="D11" s="39"/>
      <c r="E11" s="38"/>
      <c r="F11" s="40"/>
      <c r="G11" s="38"/>
      <c r="H11" s="38"/>
      <c r="I11" s="38"/>
      <c r="L11" s="30"/>
    </row>
    <row r="12" spans="1:12" s="3" customFormat="1" ht="21" customHeight="1">
      <c r="A12" s="33" t="s">
        <v>32</v>
      </c>
      <c r="B12" s="41"/>
      <c r="C12" s="43"/>
      <c r="D12" s="43"/>
      <c r="E12" s="42">
        <f>SUM(E10:E10)</f>
        <v>2990</v>
      </c>
      <c r="F12" s="44"/>
      <c r="G12" s="42"/>
      <c r="H12" s="42"/>
      <c r="I12" s="42"/>
      <c r="K12" s="12"/>
      <c r="L12" s="37"/>
    </row>
    <row r="13" spans="1:12" ht="3" customHeight="1">
      <c r="A13" s="13"/>
      <c r="B13" s="20"/>
      <c r="C13" s="32"/>
      <c r="D13" s="32"/>
      <c r="E13" s="31"/>
      <c r="F13" s="20"/>
      <c r="G13" s="31"/>
      <c r="H13" s="31"/>
      <c r="I13" s="31"/>
      <c r="L13" s="30"/>
    </row>
    <row r="14" spans="1:12" ht="18.75" customHeight="1">
      <c r="A14" s="33" t="s">
        <v>62</v>
      </c>
      <c r="B14" s="20"/>
      <c r="C14" s="28"/>
      <c r="D14" s="28"/>
      <c r="E14" s="45">
        <v>2227</v>
      </c>
      <c r="F14" s="20"/>
      <c r="G14" s="45">
        <v>600</v>
      </c>
      <c r="H14" s="45">
        <v>100</v>
      </c>
      <c r="I14" s="45">
        <v>600</v>
      </c>
      <c r="L14" s="37"/>
    </row>
    <row r="15" spans="1:12" ht="6.75" customHeight="1" thickBot="1">
      <c r="A15" s="13"/>
      <c r="B15" s="20"/>
      <c r="C15" s="47"/>
      <c r="D15" s="47"/>
      <c r="E15" s="46"/>
      <c r="F15" s="48"/>
      <c r="G15" s="46"/>
      <c r="H15" s="46"/>
      <c r="I15" s="46"/>
      <c r="L15" s="30"/>
    </row>
    <row r="16" spans="1:12" ht="18.75" customHeight="1">
      <c r="A16" s="33" t="s">
        <v>32</v>
      </c>
      <c r="B16" s="41"/>
      <c r="C16" s="43"/>
      <c r="D16" s="43"/>
      <c r="E16" s="42">
        <f>SUM(E14:E15)</f>
        <v>2227</v>
      </c>
      <c r="F16" s="44"/>
      <c r="G16" s="42">
        <f>SUM(G14:G15)</f>
        <v>600</v>
      </c>
      <c r="H16" s="42">
        <f>SUM(H10:H14)</f>
        <v>414.41</v>
      </c>
      <c r="I16" s="42">
        <f>SUM(I10:I14)</f>
        <v>600</v>
      </c>
      <c r="L16" s="37"/>
    </row>
    <row r="17" spans="1:12" ht="18.75" customHeight="1">
      <c r="A17" s="33" t="s">
        <v>103</v>
      </c>
      <c r="B17" s="41"/>
      <c r="C17" s="43"/>
      <c r="D17" s="43"/>
      <c r="E17" s="42"/>
      <c r="F17" s="44"/>
      <c r="G17" s="42"/>
      <c r="H17" s="42"/>
      <c r="I17" s="42"/>
      <c r="L17" s="37"/>
    </row>
    <row r="18" spans="1:12" ht="15.75">
      <c r="A18" s="49" t="s">
        <v>33</v>
      </c>
      <c r="B18" s="20"/>
      <c r="C18" s="28">
        <v>4000</v>
      </c>
      <c r="D18" s="28">
        <v>4000</v>
      </c>
      <c r="E18" s="27">
        <v>1098.24</v>
      </c>
      <c r="F18" s="20"/>
      <c r="G18" s="27">
        <v>4767.46</v>
      </c>
      <c r="H18" s="27">
        <v>3205.38</v>
      </c>
      <c r="I18" s="27">
        <v>1896.99</v>
      </c>
      <c r="L18" s="50"/>
    </row>
    <row r="19" spans="1:12" ht="15.75">
      <c r="A19" s="49" t="s">
        <v>34</v>
      </c>
      <c r="B19" s="20"/>
      <c r="C19" s="52">
        <v>5000</v>
      </c>
      <c r="D19" s="52">
        <v>5000</v>
      </c>
      <c r="E19" s="51"/>
      <c r="F19" s="20"/>
      <c r="G19" s="51"/>
      <c r="H19" s="51"/>
      <c r="I19" s="51"/>
      <c r="L19" s="50"/>
    </row>
    <row r="20" spans="1:12" ht="15.75">
      <c r="A20" s="49" t="s">
        <v>35</v>
      </c>
      <c r="B20" s="20"/>
      <c r="C20" s="52"/>
      <c r="D20" s="52"/>
      <c r="E20" s="51"/>
      <c r="F20" s="20"/>
      <c r="G20" s="51"/>
      <c r="H20" s="51"/>
      <c r="I20" s="51"/>
      <c r="L20" s="50"/>
    </row>
    <row r="21" spans="1:12" ht="15.75">
      <c r="A21" s="49" t="s">
        <v>36</v>
      </c>
      <c r="B21" s="20"/>
      <c r="C21" s="28"/>
      <c r="D21" s="28"/>
      <c r="E21" s="27"/>
      <c r="F21" s="20"/>
      <c r="G21" s="27">
        <v>23813.55</v>
      </c>
      <c r="H21" s="27">
        <v>2898.44</v>
      </c>
      <c r="I21" s="27">
        <v>216.01</v>
      </c>
      <c r="L21" s="50"/>
    </row>
    <row r="22" spans="1:12" ht="15.75">
      <c r="A22" s="49" t="s">
        <v>126</v>
      </c>
      <c r="B22" s="20"/>
      <c r="C22" s="28">
        <v>20000</v>
      </c>
      <c r="D22" s="28">
        <v>20000</v>
      </c>
      <c r="E22" s="27">
        <v>6920.91</v>
      </c>
      <c r="F22" s="20"/>
      <c r="G22" s="27">
        <v>19704.15</v>
      </c>
      <c r="H22" s="27">
        <v>14813.13</v>
      </c>
      <c r="I22" s="27">
        <f>11131.38-2995.58+1099.7</f>
        <v>9235.5</v>
      </c>
      <c r="L22" s="50"/>
    </row>
    <row r="23" spans="1:12" ht="15.75">
      <c r="A23" s="49" t="s">
        <v>37</v>
      </c>
      <c r="B23" s="20"/>
      <c r="C23" s="28">
        <v>3000</v>
      </c>
      <c r="D23" s="28">
        <v>3000</v>
      </c>
      <c r="E23" s="27"/>
      <c r="F23" s="20"/>
      <c r="G23" s="27"/>
      <c r="H23" s="27"/>
      <c r="I23" s="27"/>
      <c r="L23" s="50"/>
    </row>
    <row r="24" spans="1:12" ht="15.75">
      <c r="A24" s="49" t="s">
        <v>38</v>
      </c>
      <c r="B24" s="20"/>
      <c r="C24" s="28">
        <v>3000</v>
      </c>
      <c r="D24" s="28">
        <v>3000</v>
      </c>
      <c r="E24" s="27">
        <v>14691.38</v>
      </c>
      <c r="F24" s="20"/>
      <c r="G24" s="27">
        <v>11863.02</v>
      </c>
      <c r="H24" s="27">
        <f>10936-1555.58+93</f>
        <v>9473.42</v>
      </c>
      <c r="I24" s="27">
        <v>2982.68</v>
      </c>
      <c r="J24" s="1" t="s">
        <v>24</v>
      </c>
      <c r="L24" s="53"/>
    </row>
    <row r="25" spans="1:12" ht="15.75">
      <c r="A25" s="49" t="s">
        <v>91</v>
      </c>
      <c r="B25" s="20"/>
      <c r="C25" s="55">
        <v>8001</v>
      </c>
      <c r="D25" s="55">
        <v>8002</v>
      </c>
      <c r="E25" s="54">
        <v>389</v>
      </c>
      <c r="F25" s="56"/>
      <c r="G25" s="54">
        <v>3279.5</v>
      </c>
      <c r="H25" s="54">
        <v>546</v>
      </c>
      <c r="I25" s="54">
        <v>2995.58</v>
      </c>
      <c r="L25" s="50"/>
    </row>
    <row r="26" spans="1:12" ht="15.75" customHeight="1">
      <c r="A26" s="49" t="s">
        <v>95</v>
      </c>
      <c r="B26" s="20"/>
      <c r="C26" s="58"/>
      <c r="D26" s="58"/>
      <c r="E26" s="57">
        <v>896.14</v>
      </c>
      <c r="F26" s="56"/>
      <c r="G26" s="57"/>
      <c r="H26" s="57"/>
      <c r="I26" s="57"/>
      <c r="L26" s="50"/>
    </row>
    <row r="27" spans="1:9" ht="15.75" customHeight="1" thickBot="1">
      <c r="A27" s="49" t="s">
        <v>69</v>
      </c>
      <c r="B27" s="20"/>
      <c r="C27" s="60"/>
      <c r="D27" s="60"/>
      <c r="E27" s="59"/>
      <c r="F27" s="48"/>
      <c r="G27" s="59"/>
      <c r="H27" s="59">
        <v>1555.58</v>
      </c>
      <c r="I27" s="59"/>
    </row>
    <row r="28" spans="1:9" ht="4.5" customHeight="1">
      <c r="A28" s="49"/>
      <c r="B28" s="20"/>
      <c r="C28" s="62"/>
      <c r="D28" s="62"/>
      <c r="E28" s="61"/>
      <c r="F28" s="40"/>
      <c r="G28" s="61"/>
      <c r="H28" s="61"/>
      <c r="I28" s="61"/>
    </row>
    <row r="29" spans="1:12" s="3" customFormat="1" ht="21.75" customHeight="1">
      <c r="A29" s="33" t="s">
        <v>32</v>
      </c>
      <c r="B29" s="20"/>
      <c r="C29" s="64">
        <f>SUM(C18:C27)</f>
        <v>43001</v>
      </c>
      <c r="D29" s="64">
        <f>SUM(D18:D27)</f>
        <v>43002</v>
      </c>
      <c r="E29" s="63">
        <f>SUM(E18:E26)</f>
        <v>23995.67</v>
      </c>
      <c r="F29" s="44"/>
      <c r="G29" s="63">
        <f>SUM(G18:G27)</f>
        <v>63427.68000000001</v>
      </c>
      <c r="H29" s="63">
        <f>SUM(H18:H27)</f>
        <v>32491.949999999997</v>
      </c>
      <c r="I29" s="63">
        <f>SUM(I18:I27)</f>
        <v>17326.760000000002</v>
      </c>
      <c r="K29" s="12"/>
      <c r="L29" s="127"/>
    </row>
    <row r="30" spans="1:12" ht="3" customHeight="1">
      <c r="A30" s="13"/>
      <c r="B30" s="20"/>
      <c r="C30" s="32"/>
      <c r="D30" s="32"/>
      <c r="E30" s="31"/>
      <c r="F30" s="20"/>
      <c r="G30" s="31"/>
      <c r="H30" s="31"/>
      <c r="I30" s="31"/>
      <c r="L30" s="30"/>
    </row>
    <row r="31" spans="1:12" ht="19.5" customHeight="1">
      <c r="A31" s="5" t="s">
        <v>2</v>
      </c>
      <c r="B31" s="20"/>
      <c r="C31" s="28"/>
      <c r="D31" s="28"/>
      <c r="E31" s="27"/>
      <c r="F31" s="20"/>
      <c r="G31" s="27"/>
      <c r="H31" s="27"/>
      <c r="I31" s="27"/>
      <c r="L31" s="26"/>
    </row>
    <row r="32" spans="1:12" ht="19.5" customHeight="1" thickBot="1">
      <c r="A32" s="49" t="s">
        <v>45</v>
      </c>
      <c r="B32" s="20"/>
      <c r="C32" s="35">
        <v>3501</v>
      </c>
      <c r="D32" s="35">
        <v>3502</v>
      </c>
      <c r="E32" s="34">
        <v>4229.73</v>
      </c>
      <c r="F32" s="48"/>
      <c r="G32" s="34">
        <v>3063.01</v>
      </c>
      <c r="H32" s="34"/>
      <c r="I32" s="34">
        <v>400</v>
      </c>
      <c r="L32" s="26"/>
    </row>
    <row r="33" spans="1:12" ht="19.5" customHeight="1">
      <c r="A33" s="49" t="s">
        <v>96</v>
      </c>
      <c r="B33" s="20"/>
      <c r="C33" s="66"/>
      <c r="D33" s="66"/>
      <c r="E33" s="65"/>
      <c r="F33" s="40"/>
      <c r="G33" s="65"/>
      <c r="H33" s="65">
        <v>2674</v>
      </c>
      <c r="I33" s="65">
        <v>219.84</v>
      </c>
      <c r="L33" s="26"/>
    </row>
    <row r="34" spans="1:12" ht="19.5" customHeight="1">
      <c r="A34" s="49" t="s">
        <v>97</v>
      </c>
      <c r="B34" s="20"/>
      <c r="C34" s="66"/>
      <c r="D34" s="66"/>
      <c r="E34" s="65"/>
      <c r="F34" s="40"/>
      <c r="G34" s="65">
        <v>1815</v>
      </c>
      <c r="H34" s="65">
        <v>7066.4</v>
      </c>
      <c r="I34" s="65"/>
      <c r="L34" s="101"/>
    </row>
    <row r="35" spans="1:12" ht="15.75">
      <c r="A35" s="49" t="s">
        <v>39</v>
      </c>
      <c r="B35" s="20"/>
      <c r="C35" s="35">
        <v>6500</v>
      </c>
      <c r="D35" s="35">
        <v>6500</v>
      </c>
      <c r="E35" s="34">
        <v>5481</v>
      </c>
      <c r="F35" s="20"/>
      <c r="G35" s="34">
        <v>10616.16</v>
      </c>
      <c r="H35" s="34">
        <v>39853.41</v>
      </c>
      <c r="I35" s="34">
        <v>3928.76</v>
      </c>
      <c r="L35" s="50"/>
    </row>
    <row r="36" spans="1:12" ht="19.5" customHeight="1" thickBot="1">
      <c r="A36" s="49" t="s">
        <v>46</v>
      </c>
      <c r="B36" s="20"/>
      <c r="C36" s="66"/>
      <c r="D36" s="66"/>
      <c r="E36" s="65"/>
      <c r="F36" s="40"/>
      <c r="G36" s="65"/>
      <c r="H36" s="65">
        <v>12420.65</v>
      </c>
      <c r="I36" s="65"/>
      <c r="L36" s="101"/>
    </row>
    <row r="37" spans="1:12" ht="19.5" customHeight="1">
      <c r="A37" s="33" t="s">
        <v>32</v>
      </c>
      <c r="B37" s="20"/>
      <c r="C37" s="68">
        <f>C32</f>
        <v>3501</v>
      </c>
      <c r="D37" s="68">
        <f>D32</f>
        <v>3502</v>
      </c>
      <c r="E37" s="67">
        <f>SUM(E32:E36)</f>
        <v>9710.73</v>
      </c>
      <c r="F37" s="44"/>
      <c r="G37" s="67">
        <f>SUM(G32:G36)</f>
        <v>15494.17</v>
      </c>
      <c r="H37" s="67">
        <f>SUM(H32:H36)</f>
        <v>62014.46000000001</v>
      </c>
      <c r="I37" s="67">
        <f>SUM(I32:I36)</f>
        <v>4548.6</v>
      </c>
      <c r="L37" s="101"/>
    </row>
    <row r="38" spans="1:12" ht="17.25" customHeight="1">
      <c r="A38" s="13"/>
      <c r="B38" s="20"/>
      <c r="C38" s="135"/>
      <c r="D38" s="135"/>
      <c r="E38" s="134"/>
      <c r="F38" s="136"/>
      <c r="G38" s="134"/>
      <c r="H38" s="134"/>
      <c r="I38" s="134"/>
      <c r="J38" s="9"/>
      <c r="L38" s="30"/>
    </row>
    <row r="39" spans="1:12" s="24" customFormat="1" ht="21">
      <c r="A39" s="19" t="s">
        <v>0</v>
      </c>
      <c r="B39" s="20"/>
      <c r="C39" s="22" t="s">
        <v>30</v>
      </c>
      <c r="D39" s="22" t="s">
        <v>31</v>
      </c>
      <c r="E39" s="21" t="s">
        <v>68</v>
      </c>
      <c r="F39" s="23"/>
      <c r="G39" s="21" t="s">
        <v>90</v>
      </c>
      <c r="H39" s="21" t="s">
        <v>101</v>
      </c>
      <c r="I39" s="21" t="s">
        <v>125</v>
      </c>
      <c r="K39" s="25"/>
      <c r="L39" s="26"/>
    </row>
    <row r="40" spans="1:12" ht="21" customHeight="1">
      <c r="A40" s="5" t="s">
        <v>3</v>
      </c>
      <c r="B40" s="20"/>
      <c r="C40" s="28"/>
      <c r="D40" s="28"/>
      <c r="E40" s="27"/>
      <c r="F40" s="20"/>
      <c r="G40" s="27"/>
      <c r="H40" s="27"/>
      <c r="I40" s="27"/>
      <c r="L40" s="26"/>
    </row>
    <row r="41" spans="1:12" ht="15.75">
      <c r="A41" s="49" t="s">
        <v>4</v>
      </c>
      <c r="B41" s="20"/>
      <c r="C41" s="28">
        <v>64001</v>
      </c>
      <c r="D41" s="28">
        <v>64002</v>
      </c>
      <c r="E41" s="27">
        <v>85694.82</v>
      </c>
      <c r="F41" s="20"/>
      <c r="G41" s="27">
        <v>95713.74</v>
      </c>
      <c r="H41" s="27">
        <v>83739.64</v>
      </c>
      <c r="I41" s="27">
        <v>82219.85</v>
      </c>
      <c r="L41" s="50"/>
    </row>
    <row r="42" spans="1:12" ht="15.75">
      <c r="A42" s="49" t="s">
        <v>47</v>
      </c>
      <c r="B42" s="20"/>
      <c r="C42" s="28">
        <f>15300+800</f>
        <v>16100</v>
      </c>
      <c r="D42" s="28">
        <f>15300+800</f>
        <v>16100</v>
      </c>
      <c r="E42" s="27">
        <v>16031.53</v>
      </c>
      <c r="F42" s="20"/>
      <c r="G42" s="27">
        <v>16640.14</v>
      </c>
      <c r="H42" s="27">
        <v>21025.04</v>
      </c>
      <c r="I42" s="27">
        <v>17440.97</v>
      </c>
      <c r="L42" s="50"/>
    </row>
    <row r="43" spans="1:12" ht="15.75">
      <c r="A43" s="49" t="s">
        <v>48</v>
      </c>
      <c r="B43" s="20"/>
      <c r="C43" s="28">
        <v>5001</v>
      </c>
      <c r="D43" s="28">
        <v>5002</v>
      </c>
      <c r="E43" s="27">
        <v>5241.37</v>
      </c>
      <c r="F43" s="29"/>
      <c r="G43" s="27">
        <v>7461.77</v>
      </c>
      <c r="H43" s="27">
        <v>6642.64</v>
      </c>
      <c r="I43" s="27">
        <v>4479.87</v>
      </c>
      <c r="L43" s="50"/>
    </row>
    <row r="44" spans="1:12" ht="15.75">
      <c r="A44" s="49" t="s">
        <v>86</v>
      </c>
      <c r="B44" s="20"/>
      <c r="C44" s="55"/>
      <c r="D44" s="55"/>
      <c r="E44" s="54"/>
      <c r="F44" s="40"/>
      <c r="G44" s="54">
        <v>4615.1</v>
      </c>
      <c r="H44" s="54"/>
      <c r="I44" s="54"/>
      <c r="L44" s="50"/>
    </row>
    <row r="45" spans="1:12" ht="3" customHeight="1" thickBot="1">
      <c r="A45" s="13"/>
      <c r="B45" s="20"/>
      <c r="C45" s="60"/>
      <c r="D45" s="60"/>
      <c r="E45" s="59"/>
      <c r="F45" s="69"/>
      <c r="G45" s="59"/>
      <c r="H45" s="59"/>
      <c r="I45" s="59"/>
      <c r="L45" s="30"/>
    </row>
    <row r="46" spans="1:12" s="3" customFormat="1" ht="18.75" customHeight="1">
      <c r="A46" s="33" t="s">
        <v>32</v>
      </c>
      <c r="B46" s="20"/>
      <c r="C46" s="71">
        <f>SUM(C41:C45)</f>
        <v>85102</v>
      </c>
      <c r="D46" s="71">
        <f>SUM(D41:D45)</f>
        <v>85104</v>
      </c>
      <c r="E46" s="70">
        <f>SUM(E41:E45)</f>
        <v>106967.72</v>
      </c>
      <c r="F46" s="44"/>
      <c r="G46" s="70">
        <f>SUM(G41:G45)</f>
        <v>124430.75000000001</v>
      </c>
      <c r="H46" s="70">
        <f>SUM(H41:H45)</f>
        <v>111407.31999999999</v>
      </c>
      <c r="I46" s="70">
        <f>SUM(I41:I45)</f>
        <v>104140.69</v>
      </c>
      <c r="J46" s="1"/>
      <c r="K46" s="11"/>
      <c r="L46" s="37"/>
    </row>
    <row r="47" spans="1:12" ht="19.5" customHeight="1">
      <c r="A47" s="5" t="s">
        <v>1</v>
      </c>
      <c r="B47" s="20"/>
      <c r="C47" s="73"/>
      <c r="D47" s="73"/>
      <c r="E47" s="72"/>
      <c r="F47" s="44"/>
      <c r="G47" s="72"/>
      <c r="H47" s="72"/>
      <c r="I47" s="72"/>
      <c r="L47" s="26"/>
    </row>
    <row r="48" spans="1:12" ht="15.75">
      <c r="A48" s="49" t="s">
        <v>40</v>
      </c>
      <c r="B48" s="20"/>
      <c r="C48" s="28">
        <v>1200</v>
      </c>
      <c r="D48" s="28">
        <v>1200</v>
      </c>
      <c r="E48" s="27">
        <v>1503.02</v>
      </c>
      <c r="F48" s="20"/>
      <c r="G48" s="27">
        <v>1481.63</v>
      </c>
      <c r="H48" s="27">
        <v>1070.7</v>
      </c>
      <c r="I48" s="27">
        <v>965.17</v>
      </c>
      <c r="L48" s="50"/>
    </row>
    <row r="49" spans="1:12" ht="15.75">
      <c r="A49" s="49" t="s">
        <v>41</v>
      </c>
      <c r="B49" s="20"/>
      <c r="C49" s="28">
        <v>12000</v>
      </c>
      <c r="D49" s="28">
        <v>12000</v>
      </c>
      <c r="E49" s="27">
        <v>15419.4</v>
      </c>
      <c r="F49" s="20"/>
      <c r="G49" s="27">
        <v>15419.4</v>
      </c>
      <c r="H49" s="27">
        <v>15419.4</v>
      </c>
      <c r="I49" s="27">
        <v>15419.4</v>
      </c>
      <c r="L49" s="50"/>
    </row>
    <row r="50" spans="1:12" ht="15.75">
      <c r="A50" s="49" t="s">
        <v>42</v>
      </c>
      <c r="B50" s="20"/>
      <c r="C50" s="28">
        <v>1000</v>
      </c>
      <c r="D50" s="28">
        <v>1000</v>
      </c>
      <c r="E50" s="27">
        <v>774.96</v>
      </c>
      <c r="F50" s="20"/>
      <c r="G50" s="27">
        <v>774.96</v>
      </c>
      <c r="H50" s="27">
        <v>774.96</v>
      </c>
      <c r="I50" s="27">
        <v>774.96</v>
      </c>
      <c r="L50" s="50"/>
    </row>
    <row r="51" spans="1:12" ht="15.75">
      <c r="A51" s="49" t="s">
        <v>127</v>
      </c>
      <c r="B51" s="20"/>
      <c r="C51" s="28">
        <v>13000</v>
      </c>
      <c r="D51" s="28">
        <v>13000</v>
      </c>
      <c r="E51" s="27">
        <v>13206.18</v>
      </c>
      <c r="F51" s="20"/>
      <c r="G51" s="27">
        <v>15439.68</v>
      </c>
      <c r="H51" s="27">
        <v>16219.57</v>
      </c>
      <c r="I51" s="27">
        <f>8774.92+41.3</f>
        <v>8816.22</v>
      </c>
      <c r="L51" s="50"/>
    </row>
    <row r="52" spans="1:12" ht="15.75">
      <c r="A52" s="49" t="s">
        <v>16</v>
      </c>
      <c r="B52" s="20"/>
      <c r="C52" s="28">
        <v>1550</v>
      </c>
      <c r="D52" s="28">
        <v>1550</v>
      </c>
      <c r="E52" s="27">
        <v>1665.65</v>
      </c>
      <c r="F52" s="20"/>
      <c r="G52" s="27">
        <v>916.95</v>
      </c>
      <c r="H52" s="27">
        <v>622.95</v>
      </c>
      <c r="I52" s="27">
        <v>936.18</v>
      </c>
      <c r="L52" s="50"/>
    </row>
    <row r="53" spans="1:12" ht="15.75">
      <c r="A53" s="49" t="s">
        <v>17</v>
      </c>
      <c r="B53" s="20"/>
      <c r="C53" s="28">
        <v>3000</v>
      </c>
      <c r="D53" s="28">
        <v>3000</v>
      </c>
      <c r="E53" s="27">
        <v>573.98</v>
      </c>
      <c r="F53" s="20"/>
      <c r="G53" s="27">
        <v>897.86</v>
      </c>
      <c r="H53" s="27">
        <v>2633.99</v>
      </c>
      <c r="I53" s="27">
        <v>577.72</v>
      </c>
      <c r="L53" s="50"/>
    </row>
    <row r="54" spans="1:12" ht="15.75">
      <c r="A54" s="49" t="s">
        <v>43</v>
      </c>
      <c r="B54" s="20"/>
      <c r="C54" s="28">
        <v>1670</v>
      </c>
      <c r="D54" s="28">
        <v>1670</v>
      </c>
      <c r="E54" s="27">
        <v>739.5</v>
      </c>
      <c r="F54" s="20"/>
      <c r="G54" s="27">
        <v>1129.95</v>
      </c>
      <c r="H54" s="27">
        <v>173</v>
      </c>
      <c r="I54" s="27">
        <v>320.84</v>
      </c>
      <c r="L54" s="50"/>
    </row>
    <row r="55" spans="1:12" ht="15.75">
      <c r="A55" s="49" t="s">
        <v>44</v>
      </c>
      <c r="B55" s="20"/>
      <c r="C55" s="35">
        <v>3000</v>
      </c>
      <c r="D55" s="35">
        <v>3000</v>
      </c>
      <c r="E55" s="34">
        <v>6210.51</v>
      </c>
      <c r="F55" s="20"/>
      <c r="G55" s="34">
        <v>9425.64</v>
      </c>
      <c r="H55" s="34">
        <v>1450</v>
      </c>
      <c r="I55" s="34"/>
      <c r="L55" s="50"/>
    </row>
    <row r="56" spans="1:12" ht="15.75">
      <c r="A56" s="49" t="s">
        <v>87</v>
      </c>
      <c r="B56" s="20"/>
      <c r="C56" s="35"/>
      <c r="D56" s="35"/>
      <c r="E56" s="34"/>
      <c r="F56" s="20"/>
      <c r="G56" s="34">
        <v>460.73</v>
      </c>
      <c r="H56" s="34">
        <v>593.22</v>
      </c>
      <c r="I56" s="34"/>
      <c r="L56" s="50"/>
    </row>
    <row r="57" spans="1:9" ht="12.75">
      <c r="A57" s="49" t="s">
        <v>67</v>
      </c>
      <c r="B57" s="20"/>
      <c r="C57" s="35"/>
      <c r="D57" s="35"/>
      <c r="E57" s="34">
        <v>66</v>
      </c>
      <c r="F57" s="20"/>
      <c r="G57" s="34">
        <v>533.8</v>
      </c>
      <c r="H57" s="34">
        <v>810.51</v>
      </c>
      <c r="I57" s="34">
        <v>312.34</v>
      </c>
    </row>
    <row r="58" spans="1:12" ht="15.75">
      <c r="A58" s="49" t="s">
        <v>98</v>
      </c>
      <c r="B58" s="20"/>
      <c r="C58" s="35"/>
      <c r="D58" s="35"/>
      <c r="E58" s="34">
        <v>8276.43</v>
      </c>
      <c r="F58" s="56"/>
      <c r="G58" s="34">
        <v>2648.9</v>
      </c>
      <c r="H58" s="34">
        <f>2414.76+344.85</f>
        <v>2759.61</v>
      </c>
      <c r="I58" s="34">
        <f>1462.03+683.2</f>
        <v>2145.23</v>
      </c>
      <c r="L58" s="50"/>
    </row>
    <row r="59" spans="1:12" ht="15.75">
      <c r="A59" s="49" t="s">
        <v>60</v>
      </c>
      <c r="B59" s="20"/>
      <c r="C59" s="58"/>
      <c r="D59" s="58"/>
      <c r="E59" s="57"/>
      <c r="F59" s="56"/>
      <c r="G59" s="57"/>
      <c r="H59" s="57">
        <v>222.3</v>
      </c>
      <c r="I59" s="57"/>
      <c r="L59" s="50"/>
    </row>
    <row r="60" spans="1:12" ht="16.5" thickBot="1">
      <c r="A60" s="49" t="s">
        <v>18</v>
      </c>
      <c r="B60" s="20"/>
      <c r="C60" s="75">
        <v>1000</v>
      </c>
      <c r="D60" s="75">
        <v>1000</v>
      </c>
      <c r="E60" s="74">
        <v>1762.76</v>
      </c>
      <c r="F60" s="48"/>
      <c r="G60" s="74">
        <v>3203.23</v>
      </c>
      <c r="H60" s="74">
        <v>490.03</v>
      </c>
      <c r="I60" s="74">
        <v>260.04</v>
      </c>
      <c r="L60" s="50"/>
    </row>
    <row r="61" spans="1:12" s="3" customFormat="1" ht="19.5" customHeight="1">
      <c r="A61" s="33" t="s">
        <v>32</v>
      </c>
      <c r="B61" s="20"/>
      <c r="C61" s="71">
        <f>SUM(C48:C60)</f>
        <v>37420</v>
      </c>
      <c r="D61" s="71">
        <f>SUM(D48:D60)</f>
        <v>37420</v>
      </c>
      <c r="E61" s="70">
        <f>SUM(E48:E60)</f>
        <v>50198.39000000001</v>
      </c>
      <c r="F61" s="44"/>
      <c r="G61" s="70">
        <f>SUM(G48:G60)</f>
        <v>52332.73</v>
      </c>
      <c r="H61" s="70">
        <f>SUM(H48:H60)</f>
        <v>43240.24</v>
      </c>
      <c r="I61" s="70">
        <f>SUM(I48:I60)</f>
        <v>30528.100000000002</v>
      </c>
      <c r="J61" s="1"/>
      <c r="K61" s="11"/>
      <c r="L61" s="127"/>
    </row>
    <row r="62" spans="1:12" ht="15.75">
      <c r="A62" s="13"/>
      <c r="B62" s="20"/>
      <c r="C62" s="28"/>
      <c r="D62" s="28"/>
      <c r="E62" s="27"/>
      <c r="F62" s="20"/>
      <c r="G62" s="27"/>
      <c r="H62" s="27"/>
      <c r="I62" s="27"/>
      <c r="J62" s="3"/>
      <c r="K62" s="12"/>
      <c r="L62" s="30"/>
    </row>
    <row r="63" spans="1:12" ht="3" customHeight="1">
      <c r="A63" s="13"/>
      <c r="B63" s="20"/>
      <c r="C63" s="32"/>
      <c r="D63" s="32"/>
      <c r="E63" s="31"/>
      <c r="F63" s="20"/>
      <c r="G63" s="31"/>
      <c r="H63" s="31"/>
      <c r="I63" s="31"/>
      <c r="L63" s="30"/>
    </row>
    <row r="64" spans="1:12" ht="3" customHeight="1">
      <c r="A64" s="13"/>
      <c r="B64" s="20"/>
      <c r="C64" s="32"/>
      <c r="D64" s="32"/>
      <c r="E64" s="31"/>
      <c r="F64" s="20"/>
      <c r="G64" s="31"/>
      <c r="H64" s="31"/>
      <c r="I64" s="31"/>
      <c r="L64" s="30"/>
    </row>
    <row r="65" spans="1:12" ht="3" customHeight="1">
      <c r="A65" s="13"/>
      <c r="B65" s="20"/>
      <c r="C65" s="32"/>
      <c r="D65" s="32"/>
      <c r="E65" s="31"/>
      <c r="F65" s="20"/>
      <c r="G65" s="31"/>
      <c r="H65" s="31"/>
      <c r="I65" s="31"/>
      <c r="L65" s="30"/>
    </row>
    <row r="66" spans="1:12" ht="15" customHeight="1">
      <c r="A66" s="5" t="s">
        <v>49</v>
      </c>
      <c r="B66" s="20"/>
      <c r="C66" s="55"/>
      <c r="D66" s="55"/>
      <c r="E66" s="54"/>
      <c r="F66" s="56"/>
      <c r="G66" s="54"/>
      <c r="H66" s="54"/>
      <c r="I66" s="54"/>
      <c r="L66" s="26"/>
    </row>
    <row r="67" spans="1:12" ht="12.75" customHeight="1" thickBot="1">
      <c r="A67" s="49" t="s">
        <v>50</v>
      </c>
      <c r="B67" s="48"/>
      <c r="C67" s="60">
        <v>2301</v>
      </c>
      <c r="D67" s="60">
        <v>2302</v>
      </c>
      <c r="E67" s="59">
        <v>2964.89</v>
      </c>
      <c r="F67" s="48"/>
      <c r="G67" s="59">
        <v>3821.67</v>
      </c>
      <c r="H67" s="59">
        <v>4046</v>
      </c>
      <c r="I67" s="59">
        <v>2211.71</v>
      </c>
      <c r="L67" s="50"/>
    </row>
    <row r="68" spans="1:12" ht="13.5" customHeight="1" thickBot="1">
      <c r="A68" s="49" t="s">
        <v>51</v>
      </c>
      <c r="B68" s="40"/>
      <c r="C68" s="62"/>
      <c r="D68" s="77"/>
      <c r="E68" s="76"/>
      <c r="F68" s="78"/>
      <c r="G68" s="76"/>
      <c r="H68" s="76">
        <v>185.4</v>
      </c>
      <c r="I68" s="76"/>
      <c r="L68" s="50"/>
    </row>
    <row r="69" spans="1:12" s="3" customFormat="1" ht="19.5" customHeight="1">
      <c r="A69" s="33" t="s">
        <v>32</v>
      </c>
      <c r="B69" s="29"/>
      <c r="C69" s="71">
        <f>C67</f>
        <v>2301</v>
      </c>
      <c r="D69" s="79">
        <f>D67</f>
        <v>2302</v>
      </c>
      <c r="E69" s="70">
        <f>SUM(E67)</f>
        <v>2964.89</v>
      </c>
      <c r="F69" s="80"/>
      <c r="G69" s="70">
        <f>SUM(G67)</f>
        <v>3821.67</v>
      </c>
      <c r="H69" s="70">
        <f>SUM(H67:H68)</f>
        <v>4231.4</v>
      </c>
      <c r="I69" s="70">
        <f>SUM(I67:I68)</f>
        <v>2211.71</v>
      </c>
      <c r="J69" s="1"/>
      <c r="K69" s="11"/>
      <c r="L69" s="37"/>
    </row>
    <row r="70" spans="1:12" ht="15.75">
      <c r="A70" s="13"/>
      <c r="B70" s="20"/>
      <c r="C70" s="82"/>
      <c r="D70" s="82"/>
      <c r="E70" s="81"/>
      <c r="F70" s="29"/>
      <c r="G70" s="81"/>
      <c r="H70" s="81"/>
      <c r="I70" s="81"/>
      <c r="J70" s="3"/>
      <c r="K70" s="12"/>
      <c r="L70" s="30"/>
    </row>
    <row r="71" spans="1:12" ht="3" customHeight="1">
      <c r="A71" s="13"/>
      <c r="B71" s="20"/>
      <c r="C71" s="32"/>
      <c r="D71" s="32"/>
      <c r="E71" s="31"/>
      <c r="F71" s="20"/>
      <c r="G71" s="31"/>
      <c r="H71" s="31"/>
      <c r="I71" s="31"/>
      <c r="L71" s="30"/>
    </row>
    <row r="72" spans="1:12" s="24" customFormat="1" ht="21">
      <c r="A72" s="19" t="s">
        <v>0</v>
      </c>
      <c r="B72" s="20"/>
      <c r="C72" s="22" t="s">
        <v>30</v>
      </c>
      <c r="D72" s="22" t="s">
        <v>31</v>
      </c>
      <c r="E72" s="21" t="s">
        <v>68</v>
      </c>
      <c r="F72" s="23"/>
      <c r="G72" s="21" t="s">
        <v>90</v>
      </c>
      <c r="H72" s="21" t="s">
        <v>101</v>
      </c>
      <c r="I72" s="21" t="s">
        <v>125</v>
      </c>
      <c r="K72" s="25"/>
      <c r="L72" s="26"/>
    </row>
    <row r="73" spans="1:12" ht="15" customHeight="1">
      <c r="A73" s="5" t="s">
        <v>5</v>
      </c>
      <c r="B73" s="20"/>
      <c r="C73" s="28"/>
      <c r="D73" s="28"/>
      <c r="E73" s="27"/>
      <c r="F73" s="20"/>
      <c r="G73" s="27"/>
      <c r="H73" s="27"/>
      <c r="I73" s="27"/>
      <c r="L73" s="26"/>
    </row>
    <row r="74" spans="1:12" ht="15.75">
      <c r="A74" s="137" t="s">
        <v>71</v>
      </c>
      <c r="B74" s="20"/>
      <c r="C74" s="82">
        <v>5081</v>
      </c>
      <c r="D74" s="82">
        <v>5082</v>
      </c>
      <c r="E74" s="81"/>
      <c r="F74" s="29"/>
      <c r="G74" s="6">
        <v>1000.8</v>
      </c>
      <c r="H74" s="6">
        <v>1000.8</v>
      </c>
      <c r="I74" s="6">
        <v>3003.2</v>
      </c>
      <c r="L74" s="83"/>
    </row>
    <row r="75" spans="1:12" ht="17.25" customHeight="1" thickBot="1">
      <c r="A75" s="8" t="s">
        <v>99</v>
      </c>
      <c r="B75" s="20"/>
      <c r="C75" s="60"/>
      <c r="D75" s="60"/>
      <c r="E75" s="27">
        <f>2429.77+22</f>
        <v>2451.77</v>
      </c>
      <c r="F75" s="69"/>
      <c r="G75" s="6">
        <v>4589.28</v>
      </c>
      <c r="H75" s="6">
        <f>386+4589.28</f>
        <v>4975.28</v>
      </c>
      <c r="I75" s="6">
        <f>774+9186.2</f>
        <v>9960.2</v>
      </c>
      <c r="J75" s="84"/>
      <c r="L75" s="83"/>
    </row>
    <row r="76" spans="1:12" ht="17.25" customHeight="1">
      <c r="A76" s="8" t="s">
        <v>100</v>
      </c>
      <c r="B76" s="20"/>
      <c r="C76" s="62"/>
      <c r="D76" s="62"/>
      <c r="E76" s="27"/>
      <c r="F76" s="40"/>
      <c r="G76" s="6"/>
      <c r="H76" s="6">
        <v>524</v>
      </c>
      <c r="I76" s="6">
        <v>1049</v>
      </c>
      <c r="J76" s="84"/>
      <c r="L76" s="83"/>
    </row>
    <row r="77" spans="1:12" ht="17.25" customHeight="1">
      <c r="A77" s="8" t="s">
        <v>88</v>
      </c>
      <c r="B77" s="20"/>
      <c r="C77" s="62"/>
      <c r="D77" s="62"/>
      <c r="E77" s="27"/>
      <c r="F77" s="40"/>
      <c r="G77" s="6">
        <v>351.6</v>
      </c>
      <c r="H77" s="6">
        <v>351.6</v>
      </c>
      <c r="I77" s="6">
        <v>1054.8</v>
      </c>
      <c r="J77" s="84"/>
      <c r="L77" s="83"/>
    </row>
    <row r="78" spans="1:12" ht="17.25" customHeight="1" thickBot="1">
      <c r="A78" s="8" t="s">
        <v>89</v>
      </c>
      <c r="B78" s="20"/>
      <c r="C78" s="62"/>
      <c r="D78" s="62"/>
      <c r="E78" s="59">
        <v>145.19</v>
      </c>
      <c r="F78" s="20"/>
      <c r="G78" s="112">
        <v>672</v>
      </c>
      <c r="H78" s="112">
        <v>672</v>
      </c>
      <c r="I78" s="112">
        <v>2015.2</v>
      </c>
      <c r="J78" s="84"/>
      <c r="L78" s="83"/>
    </row>
    <row r="79" spans="1:12" s="3" customFormat="1" ht="18" customHeight="1">
      <c r="A79" s="33" t="s">
        <v>32</v>
      </c>
      <c r="B79" s="20"/>
      <c r="C79" s="71">
        <f>C74</f>
        <v>5081</v>
      </c>
      <c r="D79" s="71">
        <f>D74</f>
        <v>5082</v>
      </c>
      <c r="E79" s="70">
        <f>SUM(E75:E78)</f>
        <v>2596.96</v>
      </c>
      <c r="F79" s="44"/>
      <c r="G79" s="70">
        <f>SUM(G74:G78)</f>
        <v>6613.68</v>
      </c>
      <c r="H79" s="70">
        <f>SUM(H74:H78)</f>
        <v>7523.68</v>
      </c>
      <c r="I79" s="70">
        <f>SUM(I74:I78)</f>
        <v>17082.4</v>
      </c>
      <c r="J79" s="1"/>
      <c r="K79" s="11"/>
      <c r="L79" s="7"/>
    </row>
    <row r="80" spans="1:11" ht="6.75" customHeight="1" hidden="1">
      <c r="A80" s="13"/>
      <c r="B80" s="20"/>
      <c r="C80" s="82"/>
      <c r="D80" s="82"/>
      <c r="E80" s="81"/>
      <c r="F80" s="29"/>
      <c r="G80" s="81"/>
      <c r="H80" s="81"/>
      <c r="I80" s="81"/>
      <c r="J80" s="3"/>
      <c r="K80" s="12"/>
    </row>
    <row r="81" spans="1:9" ht="3" customHeight="1" hidden="1">
      <c r="A81" s="13"/>
      <c r="B81" s="20"/>
      <c r="C81" s="32"/>
      <c r="D81" s="32"/>
      <c r="E81" s="31"/>
      <c r="F81" s="20"/>
      <c r="G81" s="31"/>
      <c r="H81" s="31"/>
      <c r="I81" s="31"/>
    </row>
    <row r="82" spans="1:12" ht="12" customHeight="1">
      <c r="A82" s="5" t="s">
        <v>52</v>
      </c>
      <c r="B82" s="20"/>
      <c r="C82" s="82"/>
      <c r="D82" s="82"/>
      <c r="E82" s="81"/>
      <c r="F82" s="29"/>
      <c r="G82" s="81"/>
      <c r="H82" s="81"/>
      <c r="I82" s="81"/>
      <c r="L82" s="26"/>
    </row>
    <row r="83" spans="1:12" ht="12" customHeight="1">
      <c r="A83" s="49" t="s">
        <v>53</v>
      </c>
      <c r="B83" s="20"/>
      <c r="C83" s="82">
        <v>3001</v>
      </c>
      <c r="D83" s="82">
        <v>3002</v>
      </c>
      <c r="E83" s="81">
        <v>9288.4</v>
      </c>
      <c r="F83" s="29"/>
      <c r="G83" s="81"/>
      <c r="H83" s="81"/>
      <c r="I83" s="81"/>
      <c r="L83" s="50"/>
    </row>
    <row r="84" spans="1:12" ht="12" customHeight="1" thickBot="1">
      <c r="A84" s="49" t="s">
        <v>54</v>
      </c>
      <c r="B84" s="20"/>
      <c r="C84" s="60"/>
      <c r="D84" s="60"/>
      <c r="E84" s="59"/>
      <c r="F84" s="48"/>
      <c r="G84" s="59"/>
      <c r="H84" s="59"/>
      <c r="I84" s="59"/>
      <c r="L84" s="50"/>
    </row>
    <row r="85" spans="1:12" ht="19.5" customHeight="1">
      <c r="A85" s="33" t="s">
        <v>32</v>
      </c>
      <c r="B85" s="20"/>
      <c r="C85" s="71">
        <f>SUM(C83:C84)</f>
        <v>3001</v>
      </c>
      <c r="D85" s="71">
        <f>SUM(D83:D84)</f>
        <v>3002</v>
      </c>
      <c r="E85" s="70">
        <f>SUM(E83:E84)</f>
        <v>9288.4</v>
      </c>
      <c r="F85" s="44"/>
      <c r="G85" s="70"/>
      <c r="H85" s="70"/>
      <c r="I85" s="70"/>
      <c r="L85" s="37"/>
    </row>
    <row r="86" spans="1:12" ht="3" customHeight="1">
      <c r="A86" s="13"/>
      <c r="B86" s="20"/>
      <c r="C86" s="86"/>
      <c r="D86" s="86"/>
      <c r="E86" s="85"/>
      <c r="F86" s="87"/>
      <c r="G86" s="85"/>
      <c r="H86" s="85"/>
      <c r="I86" s="85"/>
      <c r="L86" s="30"/>
    </row>
    <row r="87" spans="1:12" ht="1.5" customHeight="1">
      <c r="A87" s="13"/>
      <c r="B87" s="20"/>
      <c r="C87" s="89"/>
      <c r="D87" s="89"/>
      <c r="E87" s="88"/>
      <c r="F87" s="29"/>
      <c r="G87" s="88"/>
      <c r="H87" s="88"/>
      <c r="I87" s="88"/>
      <c r="L87" s="30"/>
    </row>
    <row r="88" spans="1:12" ht="18.75" customHeight="1">
      <c r="A88" s="5" t="s">
        <v>6</v>
      </c>
      <c r="B88" s="20"/>
      <c r="C88" s="82"/>
      <c r="D88" s="82"/>
      <c r="E88" s="81"/>
      <c r="F88" s="29"/>
      <c r="G88" s="81"/>
      <c r="H88" s="81"/>
      <c r="I88" s="81"/>
      <c r="L88" s="26"/>
    </row>
    <row r="89" spans="1:12" ht="15.75">
      <c r="A89" s="49" t="s">
        <v>128</v>
      </c>
      <c r="B89" s="20"/>
      <c r="C89" s="82">
        <v>201</v>
      </c>
      <c r="D89" s="82">
        <v>202</v>
      </c>
      <c r="E89" s="81">
        <v>719.86</v>
      </c>
      <c r="F89" s="29"/>
      <c r="G89" s="81">
        <v>808.62</v>
      </c>
      <c r="H89" s="81">
        <v>959.46</v>
      </c>
      <c r="I89" s="81">
        <v>828.84</v>
      </c>
      <c r="L89" s="50"/>
    </row>
    <row r="90" spans="1:12" ht="17.25" customHeight="1" thickBot="1">
      <c r="A90" s="49" t="s">
        <v>129</v>
      </c>
      <c r="B90" s="20"/>
      <c r="C90" s="60"/>
      <c r="D90" s="60"/>
      <c r="E90" s="59"/>
      <c r="F90" s="48"/>
      <c r="G90" s="59"/>
      <c r="H90" s="59"/>
      <c r="I90" s="59">
        <f>1022.2-828.84</f>
        <v>193.36</v>
      </c>
      <c r="L90" s="30"/>
    </row>
    <row r="91" spans="1:12" ht="5.25" customHeight="1">
      <c r="A91" s="13"/>
      <c r="B91" s="20"/>
      <c r="C91" s="62"/>
      <c r="D91" s="62"/>
      <c r="E91" s="61"/>
      <c r="F91" s="40"/>
      <c r="G91" s="61"/>
      <c r="H91" s="61"/>
      <c r="I91" s="61"/>
      <c r="L91" s="30"/>
    </row>
    <row r="92" spans="1:12" s="3" customFormat="1" ht="15.75" customHeight="1">
      <c r="A92" s="33" t="s">
        <v>32</v>
      </c>
      <c r="B92" s="20"/>
      <c r="C92" s="71">
        <f>C89</f>
        <v>201</v>
      </c>
      <c r="D92" s="71">
        <f>D89</f>
        <v>202</v>
      </c>
      <c r="E92" s="70">
        <f>SUM(E89:E90)</f>
        <v>719.86</v>
      </c>
      <c r="F92" s="44"/>
      <c r="G92" s="70">
        <f>SUM(G89:G90)</f>
        <v>808.62</v>
      </c>
      <c r="H92" s="70">
        <f>SUM(H89:H90)</f>
        <v>959.46</v>
      </c>
      <c r="I92" s="70">
        <f>SUM(I89:I90)</f>
        <v>1022.2</v>
      </c>
      <c r="J92" s="1"/>
      <c r="K92" s="11"/>
      <c r="L92" s="37"/>
    </row>
    <row r="93" spans="1:12" ht="7.5" customHeight="1">
      <c r="A93" s="13"/>
      <c r="B93" s="20"/>
      <c r="C93" s="82"/>
      <c r="D93" s="82"/>
      <c r="E93" s="81"/>
      <c r="F93" s="29"/>
      <c r="G93" s="81"/>
      <c r="H93" s="81"/>
      <c r="I93" s="81"/>
      <c r="J93" s="3"/>
      <c r="K93" s="12"/>
      <c r="L93" s="30"/>
    </row>
    <row r="94" spans="1:12" ht="3" customHeight="1">
      <c r="A94" s="13"/>
      <c r="B94" s="20"/>
      <c r="C94" s="32"/>
      <c r="D94" s="32"/>
      <c r="E94" s="31"/>
      <c r="F94" s="20"/>
      <c r="G94" s="31"/>
      <c r="H94" s="31"/>
      <c r="I94" s="31"/>
      <c r="L94" s="30"/>
    </row>
    <row r="95" spans="1:12" ht="10.5" customHeight="1">
      <c r="A95" s="13"/>
      <c r="B95" s="20"/>
      <c r="C95" s="82"/>
      <c r="D95" s="82"/>
      <c r="E95" s="81"/>
      <c r="F95" s="29"/>
      <c r="G95" s="81"/>
      <c r="H95" s="81"/>
      <c r="I95" s="81"/>
      <c r="L95" s="30"/>
    </row>
    <row r="96" spans="1:12" ht="18.75" customHeight="1">
      <c r="A96" s="5" t="s">
        <v>55</v>
      </c>
      <c r="B96" s="20"/>
      <c r="C96" s="82"/>
      <c r="D96" s="82"/>
      <c r="E96" s="81"/>
      <c r="F96" s="29"/>
      <c r="G96" s="81"/>
      <c r="H96" s="81"/>
      <c r="I96" s="81"/>
      <c r="L96" s="26"/>
    </row>
    <row r="97" spans="1:12" ht="16.5" customHeight="1">
      <c r="A97" s="49" t="s">
        <v>64</v>
      </c>
      <c r="B97" s="20"/>
      <c r="C97" s="35"/>
      <c r="D97" s="35"/>
      <c r="E97" s="34">
        <v>520.88</v>
      </c>
      <c r="F97" s="40"/>
      <c r="G97" s="34">
        <v>1352.35</v>
      </c>
      <c r="H97" s="34">
        <v>2128.67</v>
      </c>
      <c r="I97" s="34">
        <v>5183.08</v>
      </c>
      <c r="K97" s="90"/>
      <c r="L97" s="50"/>
    </row>
    <row r="98" spans="1:12" s="3" customFormat="1" ht="16.5" customHeight="1">
      <c r="A98" s="33" t="s">
        <v>32</v>
      </c>
      <c r="B98" s="41"/>
      <c r="C98" s="71">
        <f>C97</f>
        <v>0</v>
      </c>
      <c r="D98" s="71">
        <f>D97</f>
        <v>0</v>
      </c>
      <c r="E98" s="70">
        <f>SUM(E97)</f>
        <v>520.88</v>
      </c>
      <c r="F98" s="44"/>
      <c r="G98" s="70">
        <f>SUM(G97)</f>
        <v>1352.35</v>
      </c>
      <c r="H98" s="70">
        <f>SUM(H97)</f>
        <v>2128.67</v>
      </c>
      <c r="I98" s="70">
        <f>SUM(I97)</f>
        <v>5183.08</v>
      </c>
      <c r="J98" s="1"/>
      <c r="K98" s="11"/>
      <c r="L98" s="37"/>
    </row>
    <row r="99" spans="1:12" ht="0.75" customHeight="1">
      <c r="A99" s="13"/>
      <c r="B99" s="20"/>
      <c r="C99" s="92"/>
      <c r="D99" s="92"/>
      <c r="E99" s="91"/>
      <c r="F99" s="29"/>
      <c r="G99" s="91"/>
      <c r="H99" s="91"/>
      <c r="I99" s="91"/>
      <c r="J99" s="3"/>
      <c r="K99" s="12"/>
      <c r="L99" s="30"/>
    </row>
    <row r="100" spans="1:12" ht="6" customHeight="1" hidden="1">
      <c r="A100" s="13"/>
      <c r="B100" s="20"/>
      <c r="C100" s="94"/>
      <c r="D100" s="94"/>
      <c r="E100" s="93"/>
      <c r="F100" s="29"/>
      <c r="G100" s="93"/>
      <c r="H100" s="93"/>
      <c r="I100" s="93"/>
      <c r="L100" s="30"/>
    </row>
    <row r="101" spans="1:12" ht="13.5" customHeight="1">
      <c r="A101" s="95" t="s">
        <v>56</v>
      </c>
      <c r="B101" s="20"/>
      <c r="C101" s="35"/>
      <c r="D101" s="35"/>
      <c r="E101" s="34"/>
      <c r="F101" s="29"/>
      <c r="G101" s="34"/>
      <c r="H101" s="34"/>
      <c r="I101" s="34">
        <v>37531.94</v>
      </c>
      <c r="L101" s="96"/>
    </row>
    <row r="102" spans="1:9" ht="14.25" customHeight="1">
      <c r="A102" s="8"/>
      <c r="B102" s="20"/>
      <c r="C102" s="66"/>
      <c r="D102" s="66"/>
      <c r="E102" s="65"/>
      <c r="F102" s="29"/>
      <c r="G102" s="65"/>
      <c r="H102" s="65"/>
      <c r="I102" s="65"/>
    </row>
    <row r="103" spans="1:10" ht="17.25" customHeight="1">
      <c r="A103" s="33" t="s">
        <v>32</v>
      </c>
      <c r="B103" s="20"/>
      <c r="C103" s="94"/>
      <c r="D103" s="94"/>
      <c r="E103" s="93"/>
      <c r="F103" s="29"/>
      <c r="G103" s="93"/>
      <c r="H103" s="93"/>
      <c r="I103" s="93"/>
      <c r="J103" s="4"/>
    </row>
    <row r="104" spans="1:12" s="98" customFormat="1" ht="25.5" customHeight="1">
      <c r="A104" s="97" t="s">
        <v>57</v>
      </c>
      <c r="B104" s="20"/>
      <c r="C104" s="111" t="e">
        <f>C29+C61+C37+#REF!+C46+C69+C79+C85+C92+C98</f>
        <v>#REF!</v>
      </c>
      <c r="D104" s="111" t="e">
        <f>D29+D61+D37+#REF!+D46+D69+D79+D85+D92+D98</f>
        <v>#REF!</v>
      </c>
      <c r="E104" s="45">
        <f>E101+E98+E92+E85+E79+E69+E61+E46+E37+E29+E16+E12</f>
        <v>212180.5</v>
      </c>
      <c r="F104" s="29"/>
      <c r="G104" s="45">
        <f>G101+G98+G92+G85+G79+G69+G61+G46+G37+G29+G16+G12</f>
        <v>268881.65</v>
      </c>
      <c r="H104" s="45">
        <f>H101+H98+H92+H85+H79+H69+H61+H46+H37+H29+H16+H12</f>
        <v>264411.58999999997</v>
      </c>
      <c r="I104" s="45">
        <f>I101+I98+I92+I85+I79+I69+I61+I46+I37+I29+I16+I12</f>
        <v>220175.48</v>
      </c>
      <c r="J104" s="1"/>
      <c r="K104" s="11"/>
      <c r="L104" s="26"/>
    </row>
    <row r="105" spans="1:12" s="98" customFormat="1" ht="25.5" customHeight="1">
      <c r="A105" s="37"/>
      <c r="B105" s="194"/>
      <c r="C105" s="133"/>
      <c r="D105" s="133"/>
      <c r="E105" s="132"/>
      <c r="F105" s="132"/>
      <c r="G105" s="132"/>
      <c r="H105" s="132"/>
      <c r="I105" s="132"/>
      <c r="J105" s="9"/>
      <c r="K105" s="11"/>
      <c r="L105" s="26"/>
    </row>
    <row r="106" spans="1:12" s="98" customFormat="1" ht="25.5" customHeight="1">
      <c r="A106" s="37"/>
      <c r="B106" s="194"/>
      <c r="C106" s="133"/>
      <c r="D106" s="133"/>
      <c r="E106" s="132"/>
      <c r="F106" s="132"/>
      <c r="G106" s="132"/>
      <c r="H106" s="132"/>
      <c r="I106" s="132"/>
      <c r="J106" s="9"/>
      <c r="K106" s="11"/>
      <c r="L106" s="26"/>
    </row>
    <row r="107" spans="1:12" s="102" customFormat="1" ht="15.75" customHeight="1">
      <c r="A107" s="99"/>
      <c r="B107" s="99"/>
      <c r="C107" s="100"/>
      <c r="D107" s="100"/>
      <c r="E107" s="193"/>
      <c r="F107" s="100"/>
      <c r="G107" s="193"/>
      <c r="H107" s="193"/>
      <c r="I107" s="193"/>
      <c r="J107" s="98"/>
      <c r="K107" s="101"/>
      <c r="L107" s="99"/>
    </row>
    <row r="108" spans="1:12" s="107" customFormat="1" ht="0.75" customHeight="1">
      <c r="A108" s="104"/>
      <c r="B108" s="105"/>
      <c r="C108" s="105"/>
      <c r="D108" s="105"/>
      <c r="E108" s="106"/>
      <c r="F108" s="105"/>
      <c r="G108" s="106"/>
      <c r="H108" s="106"/>
      <c r="I108" s="106"/>
      <c r="J108" s="102"/>
      <c r="K108" s="103"/>
      <c r="L108" s="37"/>
    </row>
    <row r="109" spans="1:12" s="24" customFormat="1" ht="21">
      <c r="A109" s="108" t="s">
        <v>7</v>
      </c>
      <c r="B109" s="20"/>
      <c r="C109" s="22" t="s">
        <v>30</v>
      </c>
      <c r="D109" s="22" t="s">
        <v>31</v>
      </c>
      <c r="E109" s="21" t="s">
        <v>68</v>
      </c>
      <c r="F109" s="23"/>
      <c r="G109" s="21" t="s">
        <v>90</v>
      </c>
      <c r="H109" s="21" t="s">
        <v>101</v>
      </c>
      <c r="I109" s="21" t="s">
        <v>125</v>
      </c>
      <c r="K109" s="25"/>
      <c r="L109" s="25"/>
    </row>
    <row r="110" spans="1:9" ht="12.75">
      <c r="A110" s="13"/>
      <c r="B110" s="20"/>
      <c r="C110" s="28"/>
      <c r="D110" s="28"/>
      <c r="E110" s="27"/>
      <c r="F110" s="29"/>
      <c r="G110" s="27"/>
      <c r="H110" s="27"/>
      <c r="I110" s="27"/>
    </row>
    <row r="111" spans="1:9" ht="12.75">
      <c r="A111" s="13"/>
      <c r="B111" s="20"/>
      <c r="C111" s="82"/>
      <c r="D111" s="82"/>
      <c r="E111" s="81"/>
      <c r="F111" s="29"/>
      <c r="G111" s="81"/>
      <c r="H111" s="81"/>
      <c r="I111" s="81"/>
    </row>
    <row r="112" spans="1:10" ht="13.5" thickBot="1">
      <c r="A112" s="5" t="s">
        <v>58</v>
      </c>
      <c r="B112" s="20"/>
      <c r="C112" s="60" t="e">
        <f>C104</f>
        <v>#REF!</v>
      </c>
      <c r="D112" s="109" t="e">
        <f>D104</f>
        <v>#REF!</v>
      </c>
      <c r="E112" s="59">
        <v>209084.49</v>
      </c>
      <c r="F112" s="29"/>
      <c r="G112" s="59">
        <v>208608.8</v>
      </c>
      <c r="H112" s="59">
        <v>207066.5</v>
      </c>
      <c r="I112" s="59">
        <v>202277.8</v>
      </c>
      <c r="J112" s="110"/>
    </row>
    <row r="113" spans="1:12" s="3" customFormat="1" ht="18" customHeight="1">
      <c r="A113" s="33" t="s">
        <v>32</v>
      </c>
      <c r="B113" s="20"/>
      <c r="C113" s="68" t="e">
        <f aca="true" t="shared" si="0" ref="C113:I113">SUM(C112)</f>
        <v>#REF!</v>
      </c>
      <c r="D113" s="68" t="e">
        <f t="shared" si="0"/>
        <v>#REF!</v>
      </c>
      <c r="E113" s="67">
        <f t="shared" si="0"/>
        <v>209084.49</v>
      </c>
      <c r="F113" s="29"/>
      <c r="G113" s="67">
        <f>SUM(G112)</f>
        <v>208608.8</v>
      </c>
      <c r="H113" s="67">
        <f t="shared" si="0"/>
        <v>207066.5</v>
      </c>
      <c r="I113" s="67">
        <f t="shared" si="0"/>
        <v>202277.8</v>
      </c>
      <c r="K113" s="12"/>
      <c r="L113" s="12"/>
    </row>
    <row r="114" spans="1:9" ht="12.75">
      <c r="A114" s="13"/>
      <c r="B114" s="20"/>
      <c r="C114" s="82"/>
      <c r="D114" s="82"/>
      <c r="E114" s="81"/>
      <c r="F114" s="29"/>
      <c r="G114" s="81"/>
      <c r="H114" s="81"/>
      <c r="I114" s="81"/>
    </row>
    <row r="115" spans="1:9" ht="12.75">
      <c r="A115" s="5" t="s">
        <v>63</v>
      </c>
      <c r="B115" s="20"/>
      <c r="C115" s="28"/>
      <c r="D115" s="28"/>
      <c r="E115" s="27">
        <v>2900</v>
      </c>
      <c r="F115" s="20"/>
      <c r="G115" s="27">
        <f>8314.78+2500</f>
        <v>10814.78</v>
      </c>
      <c r="H115" s="27"/>
      <c r="I115" s="27">
        <v>10563.64</v>
      </c>
    </row>
    <row r="116" spans="1:9" ht="12.75">
      <c r="A116" s="13"/>
      <c r="B116" s="20"/>
      <c r="C116" s="28"/>
      <c r="D116" s="28"/>
      <c r="E116" s="27"/>
      <c r="F116" s="29"/>
      <c r="G116" s="27"/>
      <c r="H116" s="27"/>
      <c r="I116" s="27"/>
    </row>
    <row r="117" spans="1:9" ht="12.75">
      <c r="A117" s="5" t="s">
        <v>130</v>
      </c>
      <c r="B117" s="20"/>
      <c r="C117" s="28"/>
      <c r="D117" s="28"/>
      <c r="E117" s="27">
        <v>60.51</v>
      </c>
      <c r="F117" s="29"/>
      <c r="G117" s="27">
        <v>346.92</v>
      </c>
      <c r="H117" s="27">
        <v>35.09</v>
      </c>
      <c r="I117" s="27">
        <v>26.65</v>
      </c>
    </row>
    <row r="118" spans="1:9" ht="14.25" customHeight="1">
      <c r="A118" s="5"/>
      <c r="B118" s="20"/>
      <c r="C118" s="28"/>
      <c r="D118" s="28"/>
      <c r="E118" s="27"/>
      <c r="F118" s="29"/>
      <c r="G118" s="27"/>
      <c r="H118" s="27"/>
      <c r="I118" s="27"/>
    </row>
    <row r="119" spans="1:9" ht="14.25" customHeight="1">
      <c r="A119" s="5" t="s">
        <v>102</v>
      </c>
      <c r="B119" s="20"/>
      <c r="C119" s="28"/>
      <c r="D119" s="28"/>
      <c r="E119" s="27"/>
      <c r="F119" s="29"/>
      <c r="G119" s="27"/>
      <c r="H119" s="27">
        <v>2435.22</v>
      </c>
      <c r="I119" s="27"/>
    </row>
    <row r="120" spans="1:9" ht="14.25" customHeight="1">
      <c r="A120" s="5"/>
      <c r="B120" s="20"/>
      <c r="C120" s="28"/>
      <c r="D120" s="28"/>
      <c r="E120" s="27"/>
      <c r="F120" s="29"/>
      <c r="G120" s="27"/>
      <c r="H120" s="27"/>
      <c r="I120" s="27"/>
    </row>
    <row r="121" spans="1:9" ht="12.75">
      <c r="A121" s="5" t="s">
        <v>65</v>
      </c>
      <c r="B121" s="20"/>
      <c r="C121" s="28"/>
      <c r="D121" s="28"/>
      <c r="E121" s="27"/>
      <c r="F121" s="29"/>
      <c r="G121" s="27"/>
      <c r="H121" s="27"/>
      <c r="I121" s="27"/>
    </row>
    <row r="122" spans="1:9" ht="12.75">
      <c r="A122" s="5"/>
      <c r="B122" s="20"/>
      <c r="C122" s="28"/>
      <c r="D122" s="28"/>
      <c r="E122" s="27"/>
      <c r="F122" s="29"/>
      <c r="G122" s="27"/>
      <c r="H122" s="27"/>
      <c r="I122" s="27"/>
    </row>
    <row r="123" spans="1:9" ht="12.75">
      <c r="A123" s="5" t="s">
        <v>66</v>
      </c>
      <c r="B123" s="20"/>
      <c r="C123" s="28"/>
      <c r="D123" s="28"/>
      <c r="E123" s="27">
        <v>135.5</v>
      </c>
      <c r="F123" s="29"/>
      <c r="G123" s="27">
        <v>13.68</v>
      </c>
      <c r="H123" s="27">
        <v>2.48</v>
      </c>
      <c r="I123" s="27">
        <v>7307.39</v>
      </c>
    </row>
    <row r="124" spans="1:9" ht="12.75">
      <c r="A124" s="5"/>
      <c r="B124" s="20"/>
      <c r="C124" s="28"/>
      <c r="D124" s="28"/>
      <c r="E124" s="27"/>
      <c r="F124" s="29"/>
      <c r="G124" s="27"/>
      <c r="H124" s="27"/>
      <c r="I124" s="27"/>
    </row>
    <row r="125" spans="1:9" ht="12.75">
      <c r="A125" s="13" t="s">
        <v>92</v>
      </c>
      <c r="B125" s="20"/>
      <c r="C125" s="28"/>
      <c r="D125" s="28"/>
      <c r="E125" s="27"/>
      <c r="F125" s="29"/>
      <c r="G125" s="27">
        <v>49097.47</v>
      </c>
      <c r="H125" s="27">
        <v>54872.3</v>
      </c>
      <c r="I125" s="27"/>
    </row>
    <row r="126" spans="1:12" s="98" customFormat="1" ht="18" customHeight="1">
      <c r="A126" s="97" t="s">
        <v>59</v>
      </c>
      <c r="B126" s="20"/>
      <c r="C126" s="111" t="e">
        <f>C113</f>
        <v>#REF!</v>
      </c>
      <c r="D126" s="111" t="e">
        <f>D113</f>
        <v>#REF!</v>
      </c>
      <c r="E126" s="45">
        <f>SUM(E113:E125)</f>
        <v>212180.5</v>
      </c>
      <c r="F126" s="29"/>
      <c r="G126" s="45">
        <f>SUM(G113:G125)</f>
        <v>268881.65</v>
      </c>
      <c r="H126" s="45">
        <f>SUM(H113:H125)</f>
        <v>264411.59</v>
      </c>
      <c r="I126" s="45">
        <f>SUM(I113:I125)</f>
        <v>220175.48</v>
      </c>
      <c r="K126" s="101"/>
      <c r="L126" s="101"/>
    </row>
    <row r="127" spans="1:9" ht="12.75">
      <c r="A127" s="13"/>
      <c r="B127" s="20"/>
      <c r="C127" s="82"/>
      <c r="D127" s="82"/>
      <c r="E127" s="81"/>
      <c r="F127" s="29"/>
      <c r="G127" s="81"/>
      <c r="H127" s="81"/>
      <c r="I127" s="81"/>
    </row>
    <row r="129" spans="3:12" s="9" customFormat="1" ht="12.75">
      <c r="C129" s="145"/>
      <c r="D129" s="145"/>
      <c r="E129" s="144"/>
      <c r="F129" s="145"/>
      <c r="G129" s="144"/>
      <c r="H129" s="144"/>
      <c r="I129" s="144"/>
      <c r="K129" s="11"/>
      <c r="L129" s="11"/>
    </row>
    <row r="130" spans="3:12" s="9" customFormat="1" ht="12.75">
      <c r="C130" s="145"/>
      <c r="D130" s="145"/>
      <c r="E130" s="144"/>
      <c r="F130" s="145"/>
      <c r="G130" s="144"/>
      <c r="H130" s="144"/>
      <c r="I130" s="144"/>
      <c r="K130" s="11"/>
      <c r="L130" s="11"/>
    </row>
    <row r="131" spans="3:12" s="9" customFormat="1" ht="12.75">
      <c r="C131" s="145"/>
      <c r="D131" s="145"/>
      <c r="E131" s="144"/>
      <c r="F131" s="145"/>
      <c r="G131" s="144"/>
      <c r="H131" s="144"/>
      <c r="I131" s="144"/>
      <c r="K131" s="11"/>
      <c r="L131" s="11"/>
    </row>
    <row r="132" spans="3:12" s="9" customFormat="1" ht="12.75">
      <c r="C132" s="145"/>
      <c r="D132" s="145"/>
      <c r="E132" s="144"/>
      <c r="F132" s="145"/>
      <c r="G132" s="144"/>
      <c r="H132" s="144"/>
      <c r="I132" s="144"/>
      <c r="K132" s="11"/>
      <c r="L132" s="11"/>
    </row>
    <row r="133" spans="3:12" s="9" customFormat="1" ht="12.75">
      <c r="C133" s="145"/>
      <c r="D133" s="145"/>
      <c r="E133" s="144"/>
      <c r="F133" s="145"/>
      <c r="G133" s="144"/>
      <c r="H133" s="144"/>
      <c r="I133" s="144"/>
      <c r="K133" s="11"/>
      <c r="L133" s="11"/>
    </row>
    <row r="134" spans="3:12" s="9" customFormat="1" ht="12.75">
      <c r="C134" s="145"/>
      <c r="D134" s="145"/>
      <c r="E134" s="144"/>
      <c r="F134" s="145"/>
      <c r="G134" s="144"/>
      <c r="H134" s="144"/>
      <c r="I134" s="144"/>
      <c r="K134" s="11"/>
      <c r="L134" s="11"/>
    </row>
    <row r="135" spans="3:12" s="9" customFormat="1" ht="12.75">
      <c r="C135" s="145"/>
      <c r="D135" s="145"/>
      <c r="E135" s="144"/>
      <c r="F135" s="145"/>
      <c r="G135" s="144"/>
      <c r="H135" s="144"/>
      <c r="I135" s="144"/>
      <c r="K135" s="11"/>
      <c r="L135" s="11"/>
    </row>
    <row r="136" spans="3:12" s="9" customFormat="1" ht="12.75">
      <c r="C136" s="145"/>
      <c r="D136" s="145"/>
      <c r="E136" s="144"/>
      <c r="F136" s="145"/>
      <c r="G136" s="144"/>
      <c r="H136" s="144"/>
      <c r="I136" s="144"/>
      <c r="K136" s="11"/>
      <c r="L136" s="11"/>
    </row>
    <row r="137" spans="3:12" s="9" customFormat="1" ht="12.75">
      <c r="C137" s="145"/>
      <c r="D137" s="145"/>
      <c r="E137" s="144"/>
      <c r="F137" s="145"/>
      <c r="G137" s="144"/>
      <c r="H137" s="144"/>
      <c r="I137" s="144"/>
      <c r="K137" s="11"/>
      <c r="L137" s="11"/>
    </row>
    <row r="138" spans="3:12" s="9" customFormat="1" ht="12.75">
      <c r="C138" s="145"/>
      <c r="D138" s="145"/>
      <c r="E138" s="144"/>
      <c r="F138" s="145"/>
      <c r="G138" s="144"/>
      <c r="H138" s="144"/>
      <c r="I138" s="144"/>
      <c r="K138" s="11"/>
      <c r="L138" s="11"/>
    </row>
    <row r="139" spans="3:12" s="9" customFormat="1" ht="12.75">
      <c r="C139" s="145"/>
      <c r="D139" s="145"/>
      <c r="E139" s="144"/>
      <c r="F139" s="145"/>
      <c r="G139" s="144"/>
      <c r="H139" s="144"/>
      <c r="I139" s="144"/>
      <c r="K139" s="11"/>
      <c r="L139" s="11"/>
    </row>
    <row r="140" spans="3:12" s="9" customFormat="1" ht="12.75">
      <c r="C140" s="145"/>
      <c r="D140" s="145"/>
      <c r="E140" s="144"/>
      <c r="F140" s="145"/>
      <c r="G140" s="144"/>
      <c r="H140" s="144"/>
      <c r="I140" s="144"/>
      <c r="K140" s="11"/>
      <c r="L140" s="11"/>
    </row>
    <row r="141" spans="3:12" s="9" customFormat="1" ht="12.75">
      <c r="C141" s="145"/>
      <c r="D141" s="145"/>
      <c r="E141" s="144"/>
      <c r="F141" s="145"/>
      <c r="G141" s="144"/>
      <c r="H141" s="144"/>
      <c r="I141" s="144"/>
      <c r="K141" s="11"/>
      <c r="L141" s="11"/>
    </row>
    <row r="142" spans="3:12" s="9" customFormat="1" ht="12.75">
      <c r="C142" s="145"/>
      <c r="D142" s="145"/>
      <c r="E142" s="144"/>
      <c r="F142" s="145"/>
      <c r="G142" s="144"/>
      <c r="H142" s="144"/>
      <c r="I142" s="144"/>
      <c r="K142" s="11"/>
      <c r="L142" s="11"/>
    </row>
    <row r="143" spans="3:12" s="9" customFormat="1" ht="12.75">
      <c r="C143" s="145"/>
      <c r="D143" s="145"/>
      <c r="E143" s="144"/>
      <c r="F143" s="145"/>
      <c r="G143" s="144"/>
      <c r="H143" s="144"/>
      <c r="I143" s="144"/>
      <c r="K143" s="11"/>
      <c r="L143" s="11"/>
    </row>
    <row r="144" spans="3:12" s="9" customFormat="1" ht="12.75">
      <c r="C144" s="145"/>
      <c r="D144" s="145"/>
      <c r="E144" s="144"/>
      <c r="F144" s="145"/>
      <c r="G144" s="144"/>
      <c r="H144" s="144"/>
      <c r="I144" s="144"/>
      <c r="K144" s="11"/>
      <c r="L144" s="11"/>
    </row>
    <row r="145" spans="3:12" s="9" customFormat="1" ht="12.75">
      <c r="C145" s="145"/>
      <c r="D145" s="145"/>
      <c r="E145" s="144"/>
      <c r="F145" s="145"/>
      <c r="G145" s="144"/>
      <c r="H145" s="144"/>
      <c r="I145" s="144"/>
      <c r="K145" s="11"/>
      <c r="L145" s="11"/>
    </row>
    <row r="146" spans="3:12" s="9" customFormat="1" ht="12.75">
      <c r="C146" s="145"/>
      <c r="D146" s="145"/>
      <c r="E146" s="144"/>
      <c r="F146" s="145"/>
      <c r="G146" s="144"/>
      <c r="H146" s="144"/>
      <c r="I146" s="144"/>
      <c r="K146" s="11"/>
      <c r="L146" s="11"/>
    </row>
    <row r="147" spans="3:12" s="9" customFormat="1" ht="12.75">
      <c r="C147" s="145"/>
      <c r="D147" s="145"/>
      <c r="E147" s="144"/>
      <c r="F147" s="145"/>
      <c r="G147" s="144"/>
      <c r="H147" s="144"/>
      <c r="I147" s="144"/>
      <c r="K147" s="11"/>
      <c r="L147" s="11"/>
    </row>
    <row r="148" spans="3:12" s="9" customFormat="1" ht="12.75">
      <c r="C148" s="145"/>
      <c r="D148" s="145"/>
      <c r="E148" s="144"/>
      <c r="F148" s="145"/>
      <c r="G148" s="144"/>
      <c r="H148" s="144"/>
      <c r="I148" s="144"/>
      <c r="K148" s="11"/>
      <c r="L148" s="11"/>
    </row>
    <row r="149" spans="3:12" s="9" customFormat="1" ht="12.75">
      <c r="C149" s="145"/>
      <c r="D149" s="145"/>
      <c r="E149" s="144"/>
      <c r="F149" s="145"/>
      <c r="G149" s="144"/>
      <c r="H149" s="144"/>
      <c r="I149" s="144"/>
      <c r="K149" s="11"/>
      <c r="L149" s="11"/>
    </row>
    <row r="150" spans="3:12" s="9" customFormat="1" ht="12.75">
      <c r="C150" s="145"/>
      <c r="D150" s="145"/>
      <c r="E150" s="144"/>
      <c r="F150" s="145"/>
      <c r="G150" s="144"/>
      <c r="H150" s="144"/>
      <c r="I150" s="144"/>
      <c r="K150" s="11"/>
      <c r="L150" s="11"/>
    </row>
    <row r="151" spans="3:12" s="9" customFormat="1" ht="12.75">
      <c r="C151" s="145"/>
      <c r="D151" s="145"/>
      <c r="E151" s="144"/>
      <c r="F151" s="145"/>
      <c r="G151" s="144"/>
      <c r="H151" s="144"/>
      <c r="I151" s="144"/>
      <c r="K151" s="11"/>
      <c r="L151" s="11"/>
    </row>
    <row r="152" spans="3:12" s="9" customFormat="1" ht="12.75">
      <c r="C152" s="145"/>
      <c r="D152" s="145"/>
      <c r="E152" s="144"/>
      <c r="F152" s="145"/>
      <c r="G152" s="144"/>
      <c r="H152" s="144"/>
      <c r="I152" s="144"/>
      <c r="K152" s="11"/>
      <c r="L152" s="11"/>
    </row>
    <row r="153" spans="3:12" s="9" customFormat="1" ht="12.75">
      <c r="C153" s="145"/>
      <c r="D153" s="145"/>
      <c r="E153" s="144"/>
      <c r="F153" s="145"/>
      <c r="G153" s="144"/>
      <c r="H153" s="144"/>
      <c r="I153" s="144"/>
      <c r="K153" s="11"/>
      <c r="L153" s="11"/>
    </row>
    <row r="154" spans="3:12" s="9" customFormat="1" ht="12.75">
      <c r="C154" s="145"/>
      <c r="D154" s="145"/>
      <c r="E154" s="144"/>
      <c r="F154" s="145"/>
      <c r="G154" s="144"/>
      <c r="H154" s="144"/>
      <c r="I154" s="144"/>
      <c r="K154" s="11"/>
      <c r="L154" s="11"/>
    </row>
    <row r="155" spans="3:12" s="9" customFormat="1" ht="12.75">
      <c r="C155" s="145"/>
      <c r="D155" s="145"/>
      <c r="E155" s="144"/>
      <c r="F155" s="145"/>
      <c r="G155" s="144"/>
      <c r="H155" s="144"/>
      <c r="I155" s="144"/>
      <c r="K155" s="11"/>
      <c r="L155" s="11"/>
    </row>
    <row r="156" spans="3:12" s="9" customFormat="1" ht="12.75">
      <c r="C156" s="145"/>
      <c r="D156" s="145"/>
      <c r="E156" s="144"/>
      <c r="F156" s="145"/>
      <c r="G156" s="144"/>
      <c r="H156" s="144"/>
      <c r="I156" s="144"/>
      <c r="K156" s="11"/>
      <c r="L156" s="11"/>
    </row>
    <row r="157" spans="3:12" s="9" customFormat="1" ht="12.75">
      <c r="C157" s="145"/>
      <c r="D157" s="145"/>
      <c r="E157" s="144"/>
      <c r="F157" s="145"/>
      <c r="G157" s="144"/>
      <c r="H157" s="144"/>
      <c r="I157" s="144"/>
      <c r="K157" s="11"/>
      <c r="L157" s="11"/>
    </row>
    <row r="158" spans="3:12" s="9" customFormat="1" ht="12.75">
      <c r="C158" s="145"/>
      <c r="D158" s="145"/>
      <c r="E158" s="144"/>
      <c r="F158" s="145"/>
      <c r="G158" s="144"/>
      <c r="H158" s="144"/>
      <c r="I158" s="144"/>
      <c r="K158" s="11"/>
      <c r="L158" s="11"/>
    </row>
    <row r="159" spans="3:12" s="9" customFormat="1" ht="12.75">
      <c r="C159" s="145"/>
      <c r="D159" s="145"/>
      <c r="E159" s="144"/>
      <c r="F159" s="145"/>
      <c r="G159" s="144"/>
      <c r="H159" s="144"/>
      <c r="I159" s="144"/>
      <c r="K159" s="11"/>
      <c r="L159" s="11"/>
    </row>
    <row r="160" spans="3:12" s="9" customFormat="1" ht="12.75">
      <c r="C160" s="145"/>
      <c r="D160" s="145"/>
      <c r="E160" s="144"/>
      <c r="F160" s="145"/>
      <c r="G160" s="144"/>
      <c r="H160" s="144"/>
      <c r="I160" s="144"/>
      <c r="K160" s="11"/>
      <c r="L160" s="11"/>
    </row>
    <row r="161" spans="3:12" s="9" customFormat="1" ht="12.75">
      <c r="C161" s="145"/>
      <c r="D161" s="145"/>
      <c r="E161" s="144"/>
      <c r="F161" s="145"/>
      <c r="G161" s="144"/>
      <c r="H161" s="144"/>
      <c r="I161" s="144"/>
      <c r="K161" s="11"/>
      <c r="L161" s="11"/>
    </row>
    <row r="162" spans="3:12" s="9" customFormat="1" ht="12.75">
      <c r="C162" s="145"/>
      <c r="D162" s="145"/>
      <c r="E162" s="144"/>
      <c r="F162" s="145"/>
      <c r="G162" s="144"/>
      <c r="H162" s="144"/>
      <c r="I162" s="144"/>
      <c r="K162" s="11"/>
      <c r="L162" s="11"/>
    </row>
    <row r="163" spans="3:12" s="9" customFormat="1" ht="12.75">
      <c r="C163" s="145"/>
      <c r="D163" s="145"/>
      <c r="E163" s="144"/>
      <c r="F163" s="145"/>
      <c r="G163" s="144"/>
      <c r="H163" s="144"/>
      <c r="I163" s="144"/>
      <c r="K163" s="11"/>
      <c r="L163" s="11"/>
    </row>
    <row r="164" spans="3:12" s="9" customFormat="1" ht="12.75">
      <c r="C164" s="145"/>
      <c r="D164" s="145"/>
      <c r="E164" s="144"/>
      <c r="F164" s="145"/>
      <c r="G164" s="144"/>
      <c r="H164" s="144"/>
      <c r="I164" s="144"/>
      <c r="K164" s="11"/>
      <c r="L164" s="11"/>
    </row>
    <row r="165" spans="3:12" s="9" customFormat="1" ht="12.75">
      <c r="C165" s="145"/>
      <c r="D165" s="145"/>
      <c r="E165" s="144"/>
      <c r="F165" s="145"/>
      <c r="G165" s="144"/>
      <c r="H165" s="144"/>
      <c r="I165" s="144"/>
      <c r="K165" s="11"/>
      <c r="L165" s="11"/>
    </row>
    <row r="166" spans="3:12" s="9" customFormat="1" ht="12.75">
      <c r="C166" s="145"/>
      <c r="D166" s="145"/>
      <c r="E166" s="144"/>
      <c r="F166" s="145"/>
      <c r="G166" s="144"/>
      <c r="H166" s="144"/>
      <c r="I166" s="144"/>
      <c r="K166" s="11"/>
      <c r="L166" s="11"/>
    </row>
    <row r="167" spans="3:12" s="9" customFormat="1" ht="12.75">
      <c r="C167" s="145"/>
      <c r="D167" s="145"/>
      <c r="E167" s="144"/>
      <c r="F167" s="145"/>
      <c r="G167" s="144"/>
      <c r="H167" s="144"/>
      <c r="I167" s="144"/>
      <c r="K167" s="11"/>
      <c r="L167" s="11"/>
    </row>
    <row r="168" spans="3:12" s="9" customFormat="1" ht="12.75">
      <c r="C168" s="145"/>
      <c r="D168" s="145"/>
      <c r="E168" s="144"/>
      <c r="F168" s="145"/>
      <c r="G168" s="144"/>
      <c r="H168" s="144"/>
      <c r="I168" s="144"/>
      <c r="K168" s="11"/>
      <c r="L168" s="11"/>
    </row>
    <row r="169" spans="3:12" s="9" customFormat="1" ht="12.75">
      <c r="C169" s="145"/>
      <c r="D169" s="145"/>
      <c r="E169" s="144"/>
      <c r="F169" s="145"/>
      <c r="G169" s="144"/>
      <c r="H169" s="144"/>
      <c r="I169" s="144"/>
      <c r="K169" s="11"/>
      <c r="L169" s="11"/>
    </row>
    <row r="170" spans="3:12" s="9" customFormat="1" ht="12.75">
      <c r="C170" s="145"/>
      <c r="D170" s="145"/>
      <c r="E170" s="144"/>
      <c r="F170" s="145"/>
      <c r="G170" s="144"/>
      <c r="H170" s="144"/>
      <c r="I170" s="144"/>
      <c r="K170" s="11"/>
      <c r="L170" s="11"/>
    </row>
    <row r="171" spans="3:12" s="9" customFormat="1" ht="12.75">
      <c r="C171" s="145"/>
      <c r="D171" s="145"/>
      <c r="E171" s="144"/>
      <c r="F171" s="145"/>
      <c r="G171" s="144"/>
      <c r="H171" s="144"/>
      <c r="I171" s="144"/>
      <c r="K171" s="11"/>
      <c r="L171" s="11"/>
    </row>
    <row r="172" spans="3:12" s="9" customFormat="1" ht="12.75">
      <c r="C172" s="145"/>
      <c r="D172" s="145"/>
      <c r="E172" s="144"/>
      <c r="F172" s="145"/>
      <c r="G172" s="144"/>
      <c r="H172" s="144"/>
      <c r="I172" s="144"/>
      <c r="K172" s="11"/>
      <c r="L172" s="11"/>
    </row>
    <row r="173" spans="3:12" s="9" customFormat="1" ht="12.75">
      <c r="C173" s="145"/>
      <c r="D173" s="145"/>
      <c r="E173" s="144"/>
      <c r="F173" s="145"/>
      <c r="G173" s="144"/>
      <c r="H173" s="144"/>
      <c r="I173" s="144"/>
      <c r="K173" s="11"/>
      <c r="L173" s="11"/>
    </row>
    <row r="174" spans="3:12" s="9" customFormat="1" ht="12.75">
      <c r="C174" s="145"/>
      <c r="D174" s="145"/>
      <c r="E174" s="144"/>
      <c r="F174" s="145"/>
      <c r="G174" s="144"/>
      <c r="H174" s="144"/>
      <c r="I174" s="144"/>
      <c r="K174" s="11"/>
      <c r="L174" s="11"/>
    </row>
    <row r="175" spans="3:12" s="9" customFormat="1" ht="12.75">
      <c r="C175" s="145"/>
      <c r="D175" s="145"/>
      <c r="E175" s="144"/>
      <c r="F175" s="145"/>
      <c r="G175" s="144"/>
      <c r="H175" s="144"/>
      <c r="I175" s="144"/>
      <c r="K175" s="11"/>
      <c r="L175" s="11"/>
    </row>
    <row r="176" spans="3:12" s="9" customFormat="1" ht="12.75">
      <c r="C176" s="145"/>
      <c r="D176" s="145"/>
      <c r="E176" s="144"/>
      <c r="F176" s="145"/>
      <c r="G176" s="144"/>
      <c r="H176" s="144"/>
      <c r="I176" s="144"/>
      <c r="K176" s="11"/>
      <c r="L176" s="11"/>
    </row>
    <row r="177" spans="3:12" s="9" customFormat="1" ht="12.75">
      <c r="C177" s="145"/>
      <c r="D177" s="145"/>
      <c r="E177" s="144"/>
      <c r="F177" s="145"/>
      <c r="G177" s="144"/>
      <c r="H177" s="144"/>
      <c r="I177" s="144"/>
      <c r="K177" s="11"/>
      <c r="L177" s="11"/>
    </row>
    <row r="178" spans="3:12" s="9" customFormat="1" ht="12.75">
      <c r="C178" s="145"/>
      <c r="D178" s="145"/>
      <c r="E178" s="144"/>
      <c r="F178" s="145"/>
      <c r="G178" s="144"/>
      <c r="H178" s="144"/>
      <c r="I178" s="144"/>
      <c r="K178" s="11"/>
      <c r="L178" s="11"/>
    </row>
    <row r="179" spans="3:12" s="9" customFormat="1" ht="12.75">
      <c r="C179" s="145"/>
      <c r="D179" s="145"/>
      <c r="E179" s="144"/>
      <c r="F179" s="145"/>
      <c r="G179" s="144"/>
      <c r="H179" s="144"/>
      <c r="I179" s="144"/>
      <c r="K179" s="11"/>
      <c r="L179" s="11"/>
    </row>
    <row r="180" spans="3:12" s="9" customFormat="1" ht="12.75">
      <c r="C180" s="145"/>
      <c r="D180" s="145"/>
      <c r="E180" s="144"/>
      <c r="F180" s="145"/>
      <c r="G180" s="144"/>
      <c r="H180" s="144"/>
      <c r="I180" s="144"/>
      <c r="K180" s="11"/>
      <c r="L180" s="11"/>
    </row>
    <row r="181" spans="3:12" s="9" customFormat="1" ht="12.75">
      <c r="C181" s="145"/>
      <c r="D181" s="145"/>
      <c r="E181" s="144"/>
      <c r="F181" s="145"/>
      <c r="G181" s="144"/>
      <c r="H181" s="144"/>
      <c r="I181" s="144"/>
      <c r="K181" s="11"/>
      <c r="L181" s="11"/>
    </row>
    <row r="182" spans="3:12" s="9" customFormat="1" ht="12.75">
      <c r="C182" s="145"/>
      <c r="D182" s="145"/>
      <c r="E182" s="144"/>
      <c r="F182" s="145"/>
      <c r="G182" s="144"/>
      <c r="H182" s="144"/>
      <c r="I182" s="144"/>
      <c r="K182" s="11"/>
      <c r="L182" s="11"/>
    </row>
    <row r="183" spans="3:12" s="9" customFormat="1" ht="12.75">
      <c r="C183" s="145"/>
      <c r="D183" s="145"/>
      <c r="E183" s="144"/>
      <c r="F183" s="145"/>
      <c r="G183" s="144"/>
      <c r="H183" s="144"/>
      <c r="I183" s="144"/>
      <c r="K183" s="11"/>
      <c r="L183" s="11"/>
    </row>
    <row r="184" spans="3:12" s="9" customFormat="1" ht="12.75">
      <c r="C184" s="145"/>
      <c r="D184" s="145"/>
      <c r="E184" s="144"/>
      <c r="F184" s="145"/>
      <c r="G184" s="144"/>
      <c r="H184" s="144"/>
      <c r="I184" s="144"/>
      <c r="K184" s="11"/>
      <c r="L184" s="11"/>
    </row>
    <row r="185" spans="3:12" s="9" customFormat="1" ht="12.75">
      <c r="C185" s="145"/>
      <c r="D185" s="145"/>
      <c r="E185" s="144"/>
      <c r="F185" s="145"/>
      <c r="G185" s="144"/>
      <c r="H185" s="144"/>
      <c r="I185" s="144"/>
      <c r="K185" s="11"/>
      <c r="L185" s="11"/>
    </row>
    <row r="186" spans="3:12" s="9" customFormat="1" ht="12.75">
      <c r="C186" s="145"/>
      <c r="D186" s="145"/>
      <c r="E186" s="144"/>
      <c r="F186" s="145"/>
      <c r="G186" s="144"/>
      <c r="H186" s="144"/>
      <c r="I186" s="144"/>
      <c r="K186" s="11"/>
      <c r="L186" s="11"/>
    </row>
    <row r="187" spans="3:12" s="9" customFormat="1" ht="12.75">
      <c r="C187" s="145"/>
      <c r="D187" s="145"/>
      <c r="E187" s="144"/>
      <c r="F187" s="145"/>
      <c r="G187" s="144"/>
      <c r="H187" s="144"/>
      <c r="I187" s="144"/>
      <c r="K187" s="11"/>
      <c r="L187" s="11"/>
    </row>
    <row r="188" spans="3:12" s="9" customFormat="1" ht="12.75">
      <c r="C188" s="145"/>
      <c r="D188" s="145"/>
      <c r="E188" s="144"/>
      <c r="F188" s="145"/>
      <c r="G188" s="144"/>
      <c r="H188" s="144"/>
      <c r="I188" s="144"/>
      <c r="K188" s="11"/>
      <c r="L188" s="11"/>
    </row>
    <row r="189" spans="3:12" s="9" customFormat="1" ht="12.75">
      <c r="C189" s="145"/>
      <c r="D189" s="145"/>
      <c r="E189" s="144"/>
      <c r="F189" s="145"/>
      <c r="G189" s="144"/>
      <c r="H189" s="144"/>
      <c r="I189" s="144"/>
      <c r="K189" s="11"/>
      <c r="L189" s="11"/>
    </row>
    <row r="190" spans="3:12" s="9" customFormat="1" ht="12.75">
      <c r="C190" s="145"/>
      <c r="D190" s="145"/>
      <c r="E190" s="144"/>
      <c r="F190" s="145"/>
      <c r="G190" s="144"/>
      <c r="H190" s="144"/>
      <c r="I190" s="144"/>
      <c r="K190" s="11"/>
      <c r="L190" s="11"/>
    </row>
    <row r="191" spans="3:12" s="9" customFormat="1" ht="12.75">
      <c r="C191" s="145"/>
      <c r="D191" s="145"/>
      <c r="E191" s="144"/>
      <c r="F191" s="145"/>
      <c r="G191" s="144"/>
      <c r="H191" s="144"/>
      <c r="I191" s="144"/>
      <c r="K191" s="11"/>
      <c r="L191" s="11"/>
    </row>
    <row r="192" spans="3:12" s="9" customFormat="1" ht="12.75">
      <c r="C192" s="145"/>
      <c r="D192" s="145"/>
      <c r="E192" s="144"/>
      <c r="F192" s="145"/>
      <c r="G192" s="144"/>
      <c r="H192" s="144"/>
      <c r="I192" s="144"/>
      <c r="K192" s="11"/>
      <c r="L192" s="11"/>
    </row>
    <row r="193" spans="3:12" s="9" customFormat="1" ht="12.75">
      <c r="C193" s="145"/>
      <c r="D193" s="145"/>
      <c r="E193" s="144"/>
      <c r="F193" s="145"/>
      <c r="G193" s="144"/>
      <c r="H193" s="144"/>
      <c r="I193" s="144"/>
      <c r="K193" s="11"/>
      <c r="L193" s="11"/>
    </row>
    <row r="194" spans="3:12" s="9" customFormat="1" ht="12.75">
      <c r="C194" s="145"/>
      <c r="D194" s="145"/>
      <c r="E194" s="144"/>
      <c r="F194" s="145"/>
      <c r="G194" s="144"/>
      <c r="H194" s="144"/>
      <c r="I194" s="144"/>
      <c r="K194" s="11"/>
      <c r="L194" s="11"/>
    </row>
    <row r="195" spans="3:12" s="9" customFormat="1" ht="12.75">
      <c r="C195" s="145"/>
      <c r="D195" s="145"/>
      <c r="E195" s="144"/>
      <c r="F195" s="145"/>
      <c r="G195" s="144"/>
      <c r="H195" s="144"/>
      <c r="I195" s="144"/>
      <c r="K195" s="11"/>
      <c r="L195" s="11"/>
    </row>
    <row r="196" spans="3:12" s="9" customFormat="1" ht="12.75">
      <c r="C196" s="145"/>
      <c r="D196" s="145"/>
      <c r="E196" s="144"/>
      <c r="F196" s="145"/>
      <c r="G196" s="144"/>
      <c r="H196" s="144"/>
      <c r="I196" s="144"/>
      <c r="K196" s="11"/>
      <c r="L196" s="11"/>
    </row>
    <row r="197" spans="3:12" s="9" customFormat="1" ht="12.75">
      <c r="C197" s="145"/>
      <c r="D197" s="145"/>
      <c r="E197" s="144"/>
      <c r="F197" s="145"/>
      <c r="G197" s="144"/>
      <c r="H197" s="144"/>
      <c r="I197" s="144"/>
      <c r="K197" s="11"/>
      <c r="L197" s="11"/>
    </row>
    <row r="198" spans="3:12" s="9" customFormat="1" ht="12.75">
      <c r="C198" s="145"/>
      <c r="D198" s="145"/>
      <c r="E198" s="144"/>
      <c r="F198" s="145"/>
      <c r="G198" s="144"/>
      <c r="H198" s="144"/>
      <c r="I198" s="144"/>
      <c r="K198" s="11"/>
      <c r="L198" s="11"/>
    </row>
    <row r="199" spans="3:12" s="9" customFormat="1" ht="12.75">
      <c r="C199" s="145"/>
      <c r="D199" s="145"/>
      <c r="E199" s="144"/>
      <c r="F199" s="145"/>
      <c r="G199" s="144"/>
      <c r="H199" s="144"/>
      <c r="I199" s="144"/>
      <c r="K199" s="11"/>
      <c r="L199" s="11"/>
    </row>
    <row r="200" spans="3:12" s="9" customFormat="1" ht="12.75">
      <c r="C200" s="145"/>
      <c r="D200" s="145"/>
      <c r="E200" s="144"/>
      <c r="F200" s="145"/>
      <c r="G200" s="144"/>
      <c r="H200" s="144"/>
      <c r="I200" s="144"/>
      <c r="K200" s="11"/>
      <c r="L200" s="11"/>
    </row>
    <row r="201" spans="3:12" s="9" customFormat="1" ht="12.75">
      <c r="C201" s="145"/>
      <c r="D201" s="145"/>
      <c r="E201" s="144"/>
      <c r="F201" s="145"/>
      <c r="G201" s="144"/>
      <c r="H201" s="144"/>
      <c r="I201" s="144"/>
      <c r="K201" s="11"/>
      <c r="L201" s="11"/>
    </row>
  </sheetData>
  <sheetProtection/>
  <printOptions horizontalCentered="1"/>
  <pageMargins left="0.5118110236220472" right="0.7874015748031497" top="0.1968503937007874" bottom="0.3937007874015748" header="0.2362204724409449" footer="0.12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R18" sqref="R18"/>
    </sheetView>
  </sheetViews>
  <sheetFormatPr defaultColWidth="9.140625" defaultRowHeight="12.75"/>
  <sheetData/>
  <sheetProtection/>
  <printOptions/>
  <pageMargins left="0.88" right="0.75" top="0.87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 cgil***</dc:creator>
  <cp:keywords/>
  <dc:description/>
  <cp:lastModifiedBy>Tonino</cp:lastModifiedBy>
  <cp:lastPrinted>2014-06-25T10:31:28Z</cp:lastPrinted>
  <dcterms:created xsi:type="dcterms:W3CDTF">2000-02-18T12:28:04Z</dcterms:created>
  <dcterms:modified xsi:type="dcterms:W3CDTF">2014-08-25T13:14:35Z</dcterms:modified>
  <cp:category/>
  <cp:version/>
  <cp:contentType/>
  <cp:contentStatus/>
</cp:coreProperties>
</file>